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laud_jdo2p8t\Downloads\"/>
    </mc:Choice>
  </mc:AlternateContent>
  <xr:revisionPtr revIDLastSave="0" documentId="13_ncr:1_{B7401AB9-C83A-4B53-A241-4B243A5D7D7F}" xr6:coauthVersionLast="47" xr6:coauthVersionMax="47" xr10:uidLastSave="{00000000-0000-0000-0000-000000000000}"/>
  <bookViews>
    <workbookView xWindow="-108" yWindow="-108" windowWidth="23256" windowHeight="12456" tabRatio="700" xr2:uid="{92051C4B-87F8-4B64-9A3E-D759B25551AE}"/>
  </bookViews>
  <sheets>
    <sheet name="Start Up" sheetId="9" r:id="rId1"/>
    <sheet name="Income Year 1" sheetId="1" r:id="rId2"/>
    <sheet name="Income Year 2" sheetId="2" r:id="rId3"/>
    <sheet name="Income Year 3" sheetId="3" r:id="rId4"/>
    <sheet name="Cash Flow Year 1" sheetId="4" r:id="rId5"/>
    <sheet name="Cash Flow Year 2" sheetId="5" r:id="rId6"/>
    <sheet name="Cash Flow Year 3" sheetId="6" r:id="rId7"/>
    <sheet name="Balance Sheet Year 1" sheetId="7" r:id="rId8"/>
    <sheet name="Balance Sheet Year 2" sheetId="11" r:id="rId9"/>
    <sheet name="Balance Sheet Year 3" sheetId="12" r:id="rId10"/>
    <sheet name="Assumptions" sheetId="10"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2" l="1"/>
  <c r="Q15" i="12"/>
  <c r="Q14" i="12"/>
  <c r="Q13" i="12"/>
  <c r="Q12" i="12"/>
  <c r="Q11" i="12"/>
  <c r="Q10" i="12"/>
  <c r="R10" i="12" s="1"/>
  <c r="Q9" i="12"/>
  <c r="Q8" i="12"/>
  <c r="Q7" i="12"/>
  <c r="Q6" i="12"/>
  <c r="Q5" i="12"/>
  <c r="P16" i="12"/>
  <c r="P15" i="12"/>
  <c r="P14" i="12"/>
  <c r="P13" i="12"/>
  <c r="P12" i="12"/>
  <c r="P11" i="12"/>
  <c r="P10" i="12"/>
  <c r="P9" i="12"/>
  <c r="P8" i="12"/>
  <c r="P7" i="12"/>
  <c r="P6" i="12"/>
  <c r="P5" i="12"/>
  <c r="D9" i="12"/>
  <c r="B8" i="12"/>
  <c r="B7" i="12"/>
  <c r="D20" i="12"/>
  <c r="B20" i="12"/>
  <c r="C14" i="12"/>
  <c r="B13" i="12"/>
  <c r="B12" i="12"/>
  <c r="D15" i="12" s="1"/>
  <c r="B6" i="12"/>
  <c r="D19" i="11"/>
  <c r="D20" i="11"/>
  <c r="D8" i="11"/>
  <c r="B7" i="11"/>
  <c r="B6" i="11"/>
  <c r="Q25" i="12"/>
  <c r="Q22" i="12"/>
  <c r="V33" i="12"/>
  <c r="O25" i="12"/>
  <c r="O22" i="12"/>
  <c r="R16" i="12"/>
  <c r="Q16" i="11"/>
  <c r="Q15" i="11"/>
  <c r="Q14" i="11"/>
  <c r="Q13" i="11"/>
  <c r="Q12" i="11"/>
  <c r="Q11" i="11"/>
  <c r="Q10" i="11"/>
  <c r="Q9" i="11"/>
  <c r="Q8" i="11"/>
  <c r="Q7" i="11"/>
  <c r="Q6" i="11"/>
  <c r="Q5" i="11"/>
  <c r="P16" i="11"/>
  <c r="P15" i="11"/>
  <c r="P14" i="11"/>
  <c r="P13" i="11"/>
  <c r="P12" i="11"/>
  <c r="P11" i="11"/>
  <c r="P10" i="11"/>
  <c r="P9" i="11"/>
  <c r="P8" i="11"/>
  <c r="P7" i="11"/>
  <c r="P6" i="11"/>
  <c r="P5" i="11"/>
  <c r="C25" i="5"/>
  <c r="C13" i="11"/>
  <c r="Q25" i="11"/>
  <c r="Q22" i="11"/>
  <c r="V33" i="11"/>
  <c r="B19" i="11" s="1"/>
  <c r="O25" i="11"/>
  <c r="O22" i="11"/>
  <c r="B12" i="11"/>
  <c r="B11" i="11"/>
  <c r="C4" i="3"/>
  <c r="N21" i="3"/>
  <c r="M21" i="3"/>
  <c r="L21" i="3"/>
  <c r="K21" i="3"/>
  <c r="J21" i="3"/>
  <c r="I21" i="3"/>
  <c r="H21" i="3"/>
  <c r="G21" i="3"/>
  <c r="F21" i="3"/>
  <c r="E21" i="3"/>
  <c r="D21" i="3"/>
  <c r="C21" i="3"/>
  <c r="N6" i="3"/>
  <c r="M6" i="3"/>
  <c r="L6" i="3"/>
  <c r="K6" i="3"/>
  <c r="J6" i="3"/>
  <c r="I6" i="3"/>
  <c r="H6" i="3"/>
  <c r="G6" i="3"/>
  <c r="F6" i="3"/>
  <c r="E6" i="3"/>
  <c r="D6" i="3"/>
  <c r="C6" i="3"/>
  <c r="N5" i="3"/>
  <c r="M5" i="3"/>
  <c r="L5" i="3"/>
  <c r="K5" i="3"/>
  <c r="J5" i="3"/>
  <c r="J8" i="3" s="1"/>
  <c r="I5" i="3"/>
  <c r="I8" i="3" s="1"/>
  <c r="I24" i="3" s="1"/>
  <c r="H5" i="3"/>
  <c r="H8" i="3" s="1"/>
  <c r="H24" i="3" s="1"/>
  <c r="G5" i="3"/>
  <c r="G8" i="3" s="1"/>
  <c r="G24" i="3" s="1"/>
  <c r="F5" i="3"/>
  <c r="E5" i="3"/>
  <c r="D5" i="3"/>
  <c r="C5" i="3"/>
  <c r="N4" i="3"/>
  <c r="N8" i="3" s="1"/>
  <c r="N24" i="3" s="1"/>
  <c r="M4" i="3"/>
  <c r="M8" i="3" s="1"/>
  <c r="L4" i="3"/>
  <c r="L8" i="3" s="1"/>
  <c r="K4" i="3"/>
  <c r="K8" i="3" s="1"/>
  <c r="J4" i="3"/>
  <c r="I4" i="3"/>
  <c r="H4" i="3"/>
  <c r="G4" i="3"/>
  <c r="F4" i="3"/>
  <c r="F8" i="3" s="1"/>
  <c r="F24" i="3" s="1"/>
  <c r="E4" i="3"/>
  <c r="E8" i="3" s="1"/>
  <c r="D4" i="3"/>
  <c r="D8" i="3" s="1"/>
  <c r="C8" i="3"/>
  <c r="Q33" i="3"/>
  <c r="N21" i="2"/>
  <c r="M21" i="2"/>
  <c r="L21" i="2"/>
  <c r="K21" i="2"/>
  <c r="J21" i="2"/>
  <c r="I21" i="2"/>
  <c r="H21" i="2"/>
  <c r="G21" i="2"/>
  <c r="F21" i="2"/>
  <c r="E21" i="2"/>
  <c r="D21" i="2"/>
  <c r="C21" i="2"/>
  <c r="N6" i="2"/>
  <c r="M6" i="2"/>
  <c r="L6" i="2"/>
  <c r="K6" i="2"/>
  <c r="J6" i="2"/>
  <c r="I6" i="2"/>
  <c r="H6" i="2"/>
  <c r="G6" i="2"/>
  <c r="F6" i="2"/>
  <c r="E6" i="2"/>
  <c r="D6" i="2"/>
  <c r="C6" i="2"/>
  <c r="N5" i="2"/>
  <c r="M5" i="2"/>
  <c r="L5" i="2"/>
  <c r="K5" i="2"/>
  <c r="J5" i="2"/>
  <c r="J8" i="2" s="1"/>
  <c r="I5" i="2"/>
  <c r="I8" i="2" s="1"/>
  <c r="I24" i="2" s="1"/>
  <c r="H5" i="2"/>
  <c r="G5" i="2"/>
  <c r="F5" i="2"/>
  <c r="E5" i="2"/>
  <c r="D5" i="2"/>
  <c r="C5" i="2"/>
  <c r="N4" i="2"/>
  <c r="N8" i="2" s="1"/>
  <c r="N24" i="2" s="1"/>
  <c r="M4" i="2"/>
  <c r="M8" i="2" s="1"/>
  <c r="M24" i="2" s="1"/>
  <c r="L4" i="2"/>
  <c r="L8" i="2" s="1"/>
  <c r="L24" i="2" s="1"/>
  <c r="K4" i="2"/>
  <c r="K8" i="2" s="1"/>
  <c r="J4" i="2"/>
  <c r="I4" i="2"/>
  <c r="H4" i="2"/>
  <c r="H8" i="2" s="1"/>
  <c r="G4" i="2"/>
  <c r="G8" i="2" s="1"/>
  <c r="G24" i="2" s="1"/>
  <c r="F4" i="2"/>
  <c r="F8" i="2" s="1"/>
  <c r="F24" i="2" s="1"/>
  <c r="E4" i="2"/>
  <c r="E8" i="2" s="1"/>
  <c r="E24" i="2" s="1"/>
  <c r="D4" i="2"/>
  <c r="D8" i="2" s="1"/>
  <c r="D24" i="2" s="1"/>
  <c r="C4" i="2"/>
  <c r="C8" i="2" s="1"/>
  <c r="N22" i="6"/>
  <c r="M22" i="6"/>
  <c r="L22" i="6"/>
  <c r="K22" i="6"/>
  <c r="J22" i="6"/>
  <c r="I22" i="6"/>
  <c r="H22" i="6"/>
  <c r="G22" i="6"/>
  <c r="F22" i="6"/>
  <c r="E22" i="6"/>
  <c r="D22" i="6"/>
  <c r="C22" i="6"/>
  <c r="N6" i="6"/>
  <c r="M6" i="6"/>
  <c r="L6" i="6"/>
  <c r="K6" i="6"/>
  <c r="J6" i="6"/>
  <c r="I6" i="6"/>
  <c r="H6" i="6"/>
  <c r="G6" i="6"/>
  <c r="F6" i="6"/>
  <c r="E6" i="6"/>
  <c r="D6" i="6"/>
  <c r="C6" i="6"/>
  <c r="N5" i="6"/>
  <c r="N9" i="6" s="1"/>
  <c r="N10" i="6" s="1"/>
  <c r="M5" i="6"/>
  <c r="M9" i="6" s="1"/>
  <c r="M10" i="6" s="1"/>
  <c r="L5" i="6"/>
  <c r="L9" i="6" s="1"/>
  <c r="K5" i="6"/>
  <c r="K9" i="6" s="1"/>
  <c r="K10" i="6" s="1"/>
  <c r="J5" i="6"/>
  <c r="I5" i="6"/>
  <c r="H5" i="6"/>
  <c r="G5" i="6"/>
  <c r="F5" i="6"/>
  <c r="F9" i="6" s="1"/>
  <c r="F10" i="6" s="1"/>
  <c r="E5" i="6"/>
  <c r="E9" i="6" s="1"/>
  <c r="E10" i="6" s="1"/>
  <c r="D5" i="6"/>
  <c r="D9" i="6" s="1"/>
  <c r="C5" i="6"/>
  <c r="C9" i="6" s="1"/>
  <c r="C10" i="6" s="1"/>
  <c r="N4" i="6"/>
  <c r="M4" i="6"/>
  <c r="L4" i="6"/>
  <c r="K4" i="6"/>
  <c r="J4" i="6"/>
  <c r="J9" i="6" s="1"/>
  <c r="J10" i="6" s="1"/>
  <c r="I4" i="6"/>
  <c r="I9" i="6" s="1"/>
  <c r="H4" i="6"/>
  <c r="H9" i="6" s="1"/>
  <c r="G4" i="6"/>
  <c r="G9" i="6" s="1"/>
  <c r="G10" i="6" s="1"/>
  <c r="F4" i="6"/>
  <c r="E4" i="6"/>
  <c r="D4" i="6"/>
  <c r="C4" i="6"/>
  <c r="N22" i="5"/>
  <c r="M22" i="5"/>
  <c r="L22" i="5"/>
  <c r="K22" i="5"/>
  <c r="J22" i="5"/>
  <c r="I22" i="5"/>
  <c r="H22" i="5"/>
  <c r="G22" i="5"/>
  <c r="F22" i="5"/>
  <c r="E22" i="5"/>
  <c r="D22" i="5"/>
  <c r="C22" i="5"/>
  <c r="N6" i="5"/>
  <c r="M6" i="5"/>
  <c r="L6" i="5"/>
  <c r="K6" i="5"/>
  <c r="J6" i="5"/>
  <c r="I6" i="5"/>
  <c r="H6" i="5"/>
  <c r="G6" i="5"/>
  <c r="F6" i="5"/>
  <c r="E6" i="5"/>
  <c r="D6" i="5"/>
  <c r="C6" i="5"/>
  <c r="N5" i="5"/>
  <c r="M5" i="5"/>
  <c r="L5" i="5"/>
  <c r="K5" i="5"/>
  <c r="J5" i="5"/>
  <c r="J9" i="5" s="1"/>
  <c r="I5" i="5"/>
  <c r="I9" i="5" s="1"/>
  <c r="I10" i="5" s="1"/>
  <c r="H5" i="5"/>
  <c r="H9" i="5" s="1"/>
  <c r="G5" i="5"/>
  <c r="G9" i="5" s="1"/>
  <c r="G10" i="5" s="1"/>
  <c r="F5" i="5"/>
  <c r="E5" i="5"/>
  <c r="D5" i="5"/>
  <c r="C5" i="5"/>
  <c r="N4" i="5"/>
  <c r="N9" i="5" s="1"/>
  <c r="N10" i="5" s="1"/>
  <c r="M4" i="5"/>
  <c r="M9" i="5" s="1"/>
  <c r="M10" i="5" s="1"/>
  <c r="L4" i="5"/>
  <c r="L9" i="5" s="1"/>
  <c r="K4" i="5"/>
  <c r="K9" i="5" s="1"/>
  <c r="K10" i="5" s="1"/>
  <c r="J4" i="5"/>
  <c r="I4" i="5"/>
  <c r="H4" i="5"/>
  <c r="G4" i="5"/>
  <c r="F4" i="5"/>
  <c r="F9" i="5" s="1"/>
  <c r="E4" i="5"/>
  <c r="E9" i="5" s="1"/>
  <c r="E10" i="5" s="1"/>
  <c r="D4" i="5"/>
  <c r="D9" i="5" s="1"/>
  <c r="C4" i="5"/>
  <c r="C9" i="5" s="1"/>
  <c r="C10" i="5" s="1"/>
  <c r="V33" i="7"/>
  <c r="B18" i="7" s="1"/>
  <c r="B11" i="7"/>
  <c r="B10" i="7"/>
  <c r="O25" i="7"/>
  <c r="Q25" i="7" s="1"/>
  <c r="O22" i="7"/>
  <c r="Q22" i="7" s="1"/>
  <c r="N25" i="1"/>
  <c r="M25" i="1"/>
  <c r="L25" i="1"/>
  <c r="K25" i="1"/>
  <c r="J25" i="1"/>
  <c r="I25" i="1"/>
  <c r="H25" i="1"/>
  <c r="G25" i="1"/>
  <c r="F25" i="1"/>
  <c r="E25" i="1"/>
  <c r="D25" i="1"/>
  <c r="C25" i="1"/>
  <c r="N26" i="1"/>
  <c r="M26" i="1"/>
  <c r="L26" i="1"/>
  <c r="K26" i="1"/>
  <c r="J26" i="1"/>
  <c r="I26" i="1"/>
  <c r="H26" i="1"/>
  <c r="G26" i="1"/>
  <c r="F26" i="1"/>
  <c r="E26" i="1"/>
  <c r="D26" i="1"/>
  <c r="C26" i="1"/>
  <c r="R15" i="12" l="1"/>
  <c r="R14" i="12"/>
  <c r="R13" i="12"/>
  <c r="R12" i="12"/>
  <c r="R11" i="12"/>
  <c r="R9" i="12"/>
  <c r="R7" i="12"/>
  <c r="R6" i="12"/>
  <c r="R5" i="12"/>
  <c r="R8" i="12"/>
  <c r="D16" i="12"/>
  <c r="D21" i="12" s="1"/>
  <c r="D22" i="12" s="1"/>
  <c r="J24" i="3"/>
  <c r="J26" i="3" s="1"/>
  <c r="C22" i="3"/>
  <c r="K24" i="3"/>
  <c r="K25" i="3" s="1"/>
  <c r="D24" i="3"/>
  <c r="D26" i="3" s="1"/>
  <c r="L24" i="3"/>
  <c r="E24" i="3"/>
  <c r="E26" i="3" s="1"/>
  <c r="M24" i="3"/>
  <c r="M25" i="3" s="1"/>
  <c r="J24" i="2"/>
  <c r="J25" i="2" s="1"/>
  <c r="H24" i="2"/>
  <c r="H25" i="2" s="1"/>
  <c r="K24" i="2"/>
  <c r="C22" i="2"/>
  <c r="R16" i="11"/>
  <c r="R12" i="11"/>
  <c r="R9" i="11"/>
  <c r="R7" i="11"/>
  <c r="R6" i="11"/>
  <c r="R5" i="11"/>
  <c r="N24" i="6"/>
  <c r="M24" i="6"/>
  <c r="K24" i="6"/>
  <c r="J24" i="6"/>
  <c r="G24" i="6"/>
  <c r="F24" i="6"/>
  <c r="E24" i="6"/>
  <c r="C24" i="6"/>
  <c r="N24" i="5"/>
  <c r="M24" i="5"/>
  <c r="K24" i="5"/>
  <c r="I24" i="5"/>
  <c r="G24" i="5"/>
  <c r="E24" i="5"/>
  <c r="C24" i="5"/>
  <c r="D14" i="11"/>
  <c r="D15" i="11" s="1"/>
  <c r="R13" i="11"/>
  <c r="R14" i="11"/>
  <c r="R8" i="11"/>
  <c r="R11" i="11"/>
  <c r="R15" i="11"/>
  <c r="R10" i="11"/>
  <c r="C24" i="3"/>
  <c r="C9" i="3"/>
  <c r="M26" i="3"/>
  <c r="I25" i="3"/>
  <c r="I26" i="3"/>
  <c r="G25" i="3"/>
  <c r="G26" i="3"/>
  <c r="H25" i="3"/>
  <c r="H26" i="3"/>
  <c r="F25" i="3"/>
  <c r="F26" i="3"/>
  <c r="N25" i="3"/>
  <c r="N26" i="3"/>
  <c r="J25" i="3"/>
  <c r="K26" i="3"/>
  <c r="L26" i="3"/>
  <c r="L25" i="3"/>
  <c r="L25" i="2"/>
  <c r="L26" i="2"/>
  <c r="E26" i="2"/>
  <c r="E25" i="2"/>
  <c r="M26" i="2"/>
  <c r="M25" i="2"/>
  <c r="I25" i="2"/>
  <c r="I26" i="2"/>
  <c r="C9" i="2"/>
  <c r="C24" i="2"/>
  <c r="C26" i="2" s="1"/>
  <c r="G25" i="2"/>
  <c r="G26" i="2"/>
  <c r="D26" i="2"/>
  <c r="D25" i="2"/>
  <c r="K25" i="2"/>
  <c r="K26" i="2"/>
  <c r="F26" i="2"/>
  <c r="F25" i="2"/>
  <c r="N26" i="2"/>
  <c r="N25" i="2"/>
  <c r="I10" i="6"/>
  <c r="I24" i="6" s="1"/>
  <c r="H10" i="6"/>
  <c r="H24" i="6" s="1"/>
  <c r="D10" i="6"/>
  <c r="D24" i="6" s="1"/>
  <c r="L10" i="6"/>
  <c r="L24" i="6" s="1"/>
  <c r="D10" i="5"/>
  <c r="D24" i="5" s="1"/>
  <c r="L10" i="5"/>
  <c r="L24" i="5" s="1"/>
  <c r="H10" i="5"/>
  <c r="H24" i="5" s="1"/>
  <c r="F10" i="5"/>
  <c r="F24" i="5" s="1"/>
  <c r="J10" i="5"/>
  <c r="J24" i="5" s="1"/>
  <c r="C12" i="7"/>
  <c r="D17" i="9"/>
  <c r="R30" i="6"/>
  <c r="R11" i="6"/>
  <c r="R8" i="5"/>
  <c r="R30" i="5"/>
  <c r="C4" i="1"/>
  <c r="R30" i="4"/>
  <c r="H5" i="4" s="1"/>
  <c r="N22" i="4"/>
  <c r="Q16" i="7" s="1"/>
  <c r="M22" i="4"/>
  <c r="Q15" i="7" s="1"/>
  <c r="L22" i="4"/>
  <c r="Q14" i="7" s="1"/>
  <c r="K22" i="4"/>
  <c r="Q13" i="7" s="1"/>
  <c r="J22" i="4"/>
  <c r="Q12" i="7" s="1"/>
  <c r="I22" i="4"/>
  <c r="Q11" i="7" s="1"/>
  <c r="H22" i="4"/>
  <c r="Q10" i="7" s="1"/>
  <c r="G22" i="4"/>
  <c r="Q9" i="7" s="1"/>
  <c r="F22" i="4"/>
  <c r="Q8" i="7" s="1"/>
  <c r="E22" i="4"/>
  <c r="Q7" i="7" s="1"/>
  <c r="D22" i="4"/>
  <c r="Q6" i="7" s="1"/>
  <c r="C22" i="4"/>
  <c r="Q5" i="7" s="1"/>
  <c r="N6" i="4"/>
  <c r="M6" i="4"/>
  <c r="L6" i="4"/>
  <c r="K6" i="4"/>
  <c r="J6" i="4"/>
  <c r="I6" i="4"/>
  <c r="H6" i="4"/>
  <c r="G6" i="4"/>
  <c r="F6" i="4"/>
  <c r="E6" i="4"/>
  <c r="D6" i="4"/>
  <c r="C6" i="4"/>
  <c r="N4" i="4"/>
  <c r="M4" i="4"/>
  <c r="L4" i="4"/>
  <c r="K4" i="4"/>
  <c r="J4" i="4"/>
  <c r="I4" i="4"/>
  <c r="H4" i="4"/>
  <c r="G4" i="4"/>
  <c r="F4" i="4"/>
  <c r="E4" i="4"/>
  <c r="D4" i="4"/>
  <c r="C4" i="4"/>
  <c r="Q33" i="2"/>
  <c r="Q33" i="1"/>
  <c r="J5" i="1" s="1"/>
  <c r="D21" i="1"/>
  <c r="E21" i="1"/>
  <c r="F21" i="1"/>
  <c r="G21" i="1"/>
  <c r="H21" i="1"/>
  <c r="I21" i="1"/>
  <c r="J21" i="1"/>
  <c r="K21" i="1"/>
  <c r="L21" i="1"/>
  <c r="M21" i="1"/>
  <c r="N21" i="1"/>
  <c r="C21" i="1"/>
  <c r="N6" i="1"/>
  <c r="M6" i="1"/>
  <c r="L6" i="1"/>
  <c r="K6" i="1"/>
  <c r="J6" i="1"/>
  <c r="I6" i="1"/>
  <c r="H6" i="1"/>
  <c r="G6" i="1"/>
  <c r="F6" i="1"/>
  <c r="E6" i="1"/>
  <c r="D6" i="1"/>
  <c r="C6" i="1"/>
  <c r="N4" i="1"/>
  <c r="M4" i="1"/>
  <c r="L4" i="1"/>
  <c r="K4" i="1"/>
  <c r="J4" i="1"/>
  <c r="I4" i="1"/>
  <c r="H4" i="1"/>
  <c r="G4" i="1"/>
  <c r="F4" i="1"/>
  <c r="E4" i="1"/>
  <c r="D4" i="1"/>
  <c r="E25" i="3" l="1"/>
  <c r="D25" i="3"/>
  <c r="H26" i="2"/>
  <c r="J26" i="2"/>
  <c r="C25" i="6"/>
  <c r="C26" i="3"/>
  <c r="C27" i="3" s="1"/>
  <c r="C25" i="3"/>
  <c r="C25" i="2"/>
  <c r="C27" i="2"/>
  <c r="D13" i="7"/>
  <c r="I5" i="1"/>
  <c r="C22" i="1"/>
  <c r="R19" i="6"/>
  <c r="T19" i="6" s="1"/>
  <c r="R18" i="6"/>
  <c r="S17" i="6"/>
  <c r="R8" i="6"/>
  <c r="R10" i="6"/>
  <c r="R14" i="6"/>
  <c r="S13" i="6"/>
  <c r="S11" i="6"/>
  <c r="T11" i="6" s="1"/>
  <c r="R12" i="6"/>
  <c r="S14" i="6"/>
  <c r="R15" i="6"/>
  <c r="S12" i="6"/>
  <c r="R13" i="6"/>
  <c r="R17" i="6"/>
  <c r="S16" i="6"/>
  <c r="S10" i="6"/>
  <c r="S18" i="6"/>
  <c r="T18" i="6" s="1"/>
  <c r="R17" i="5"/>
  <c r="R19" i="5"/>
  <c r="T19" i="5" s="1"/>
  <c r="R16" i="5"/>
  <c r="S14" i="5"/>
  <c r="R15" i="5"/>
  <c r="S13" i="5"/>
  <c r="R14" i="5"/>
  <c r="S11" i="5"/>
  <c r="R12" i="5"/>
  <c r="S12" i="5"/>
  <c r="R13" i="5"/>
  <c r="S18" i="5"/>
  <c r="S8" i="5"/>
  <c r="T8" i="5" s="1"/>
  <c r="S16" i="5"/>
  <c r="H9" i="4"/>
  <c r="G5" i="4"/>
  <c r="G9" i="4" s="1"/>
  <c r="I5" i="4"/>
  <c r="I9" i="4" s="1"/>
  <c r="J5" i="4"/>
  <c r="J9" i="4" s="1"/>
  <c r="C5" i="4"/>
  <c r="C9" i="4" s="1"/>
  <c r="K5" i="4"/>
  <c r="K9" i="4" s="1"/>
  <c r="D5" i="4"/>
  <c r="D9" i="4" s="1"/>
  <c r="L5" i="4"/>
  <c r="L9" i="4" s="1"/>
  <c r="E5" i="4"/>
  <c r="E9" i="4" s="1"/>
  <c r="M5" i="4"/>
  <c r="M9" i="4" s="1"/>
  <c r="F5" i="4"/>
  <c r="F9" i="4" s="1"/>
  <c r="N5" i="4"/>
  <c r="N9" i="4" s="1"/>
  <c r="C5" i="1"/>
  <c r="C8" i="1" s="1"/>
  <c r="C24" i="1" s="1"/>
  <c r="H5" i="1"/>
  <c r="H8" i="1" s="1"/>
  <c r="H24" i="1" s="1"/>
  <c r="I8" i="1"/>
  <c r="I24" i="1" s="1"/>
  <c r="J8" i="1"/>
  <c r="J24" i="1" s="1"/>
  <c r="L5" i="1"/>
  <c r="L8" i="1" s="1"/>
  <c r="L24" i="1" s="1"/>
  <c r="F5" i="1"/>
  <c r="F8" i="1" s="1"/>
  <c r="F24" i="1" s="1"/>
  <c r="N5" i="1"/>
  <c r="N8" i="1" s="1"/>
  <c r="N24" i="1" s="1"/>
  <c r="K5" i="1"/>
  <c r="K8" i="1" s="1"/>
  <c r="K24" i="1" s="1"/>
  <c r="D5" i="1"/>
  <c r="D8" i="1" s="1"/>
  <c r="D24" i="1" s="1"/>
  <c r="E5" i="1"/>
  <c r="E8" i="1" s="1"/>
  <c r="E24" i="1" s="1"/>
  <c r="M5" i="1"/>
  <c r="M8" i="1" s="1"/>
  <c r="M24" i="1" s="1"/>
  <c r="G5" i="1"/>
  <c r="G8" i="1" s="1"/>
  <c r="G24" i="1" s="1"/>
  <c r="D21" i="11" l="1"/>
  <c r="T17" i="6"/>
  <c r="D10" i="4"/>
  <c r="P6" i="7" s="1"/>
  <c r="R6" i="7" s="1"/>
  <c r="R9" i="4"/>
  <c r="S8" i="4"/>
  <c r="K10" i="4"/>
  <c r="P13" i="7" s="1"/>
  <c r="R13" i="7" s="1"/>
  <c r="R16" i="4"/>
  <c r="S15" i="4"/>
  <c r="E10" i="4"/>
  <c r="P7" i="7" s="1"/>
  <c r="R7" i="7" s="1"/>
  <c r="R10" i="4"/>
  <c r="S9" i="4"/>
  <c r="N10" i="4"/>
  <c r="P16" i="7" s="1"/>
  <c r="R16" i="7" s="1"/>
  <c r="R19" i="4"/>
  <c r="T19" i="4" s="1"/>
  <c r="S18" i="4"/>
  <c r="R15" i="4"/>
  <c r="T15" i="4" s="1"/>
  <c r="S14" i="4"/>
  <c r="J10" i="4"/>
  <c r="P12" i="7" s="1"/>
  <c r="R12" i="7" s="1"/>
  <c r="H10" i="4"/>
  <c r="P10" i="7" s="1"/>
  <c r="R10" i="7" s="1"/>
  <c r="R13" i="4"/>
  <c r="T13" i="4" s="1"/>
  <c r="S12" i="4"/>
  <c r="R17" i="4"/>
  <c r="L10" i="4"/>
  <c r="P14" i="7" s="1"/>
  <c r="R14" i="7" s="1"/>
  <c r="S16" i="4"/>
  <c r="C10" i="4"/>
  <c r="P5" i="7" s="1"/>
  <c r="R5" i="7" s="1"/>
  <c r="R8" i="4"/>
  <c r="T8" i="4" s="1"/>
  <c r="F10" i="4"/>
  <c r="P8" i="7" s="1"/>
  <c r="R8" i="7" s="1"/>
  <c r="S10" i="4"/>
  <c r="R11" i="4"/>
  <c r="S13" i="4"/>
  <c r="I10" i="4"/>
  <c r="P11" i="7" s="1"/>
  <c r="R11" i="7" s="1"/>
  <c r="R14" i="4"/>
  <c r="M10" i="4"/>
  <c r="P15" i="7" s="1"/>
  <c r="R15" i="7" s="1"/>
  <c r="R18" i="4"/>
  <c r="T18" i="4" s="1"/>
  <c r="S17" i="4"/>
  <c r="G10" i="4"/>
  <c r="P9" i="7" s="1"/>
  <c r="R9" i="7" s="1"/>
  <c r="R12" i="4"/>
  <c r="S11" i="4"/>
  <c r="T16" i="5"/>
  <c r="C27" i="1"/>
  <c r="S15" i="6"/>
  <c r="T15" i="6" s="1"/>
  <c r="R16" i="6"/>
  <c r="T16" i="6" s="1"/>
  <c r="T13" i="6"/>
  <c r="S9" i="6"/>
  <c r="S8" i="6"/>
  <c r="T8" i="6" s="1"/>
  <c r="R9" i="6"/>
  <c r="T14" i="6"/>
  <c r="T12" i="6"/>
  <c r="T10" i="6"/>
  <c r="S10" i="5"/>
  <c r="R11" i="5"/>
  <c r="T11" i="5" s="1"/>
  <c r="S9" i="5"/>
  <c r="R10" i="5"/>
  <c r="T10" i="5" s="1"/>
  <c r="R18" i="5"/>
  <c r="T18" i="5" s="1"/>
  <c r="S17" i="5"/>
  <c r="T17" i="5" s="1"/>
  <c r="T13" i="5"/>
  <c r="S15" i="5"/>
  <c r="T15" i="5" s="1"/>
  <c r="R9" i="5"/>
  <c r="T12" i="5"/>
  <c r="T14" i="5"/>
  <c r="N24" i="4"/>
  <c r="K24" i="4"/>
  <c r="I24" i="4"/>
  <c r="L24" i="4"/>
  <c r="M24" i="4"/>
  <c r="C9" i="1"/>
  <c r="E24" i="4" l="1"/>
  <c r="D24" i="4"/>
  <c r="G24" i="4"/>
  <c r="T14" i="4"/>
  <c r="H24" i="4"/>
  <c r="T10" i="4"/>
  <c r="T16" i="4"/>
  <c r="J24" i="4"/>
  <c r="F24" i="4"/>
  <c r="T17" i="4"/>
  <c r="C24" i="4"/>
  <c r="T11" i="4"/>
  <c r="T12" i="4"/>
  <c r="T9" i="4"/>
  <c r="T9" i="6"/>
  <c r="T9" i="5"/>
  <c r="C25" i="4" l="1"/>
  <c r="B6" i="7" s="1"/>
  <c r="D7" i="7" s="1"/>
  <c r="D14" i="7" s="1"/>
  <c r="B19" i="7" s="1"/>
  <c r="D2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Tenorio B</author>
  </authors>
  <commentList>
    <comment ref="B16" authorId="0" shapeId="0" xr:uid="{DC26A693-0429-4EE3-AD24-6DDA549C3B3C}">
      <text>
        <r>
          <rPr>
            <b/>
            <sz val="9"/>
            <color indexed="81"/>
            <rFont val="Tahoma"/>
            <family val="2"/>
          </rPr>
          <t>Claudia Tenorio B:</t>
        </r>
        <r>
          <rPr>
            <sz val="9"/>
            <color indexed="81"/>
            <rFont val="Tahoma"/>
            <family val="2"/>
          </rPr>
          <t xml:space="preserve">
</t>
        </r>
        <r>
          <rPr>
            <sz val="8"/>
            <color indexed="81"/>
            <rFont val="Tahoma"/>
            <family val="2"/>
          </rPr>
          <t>Contingency (8.06% of total Start-Up): This is a safety reserve for unexpected costs, like vehicle issues, accidents, or other emergencies. We picked 8.06% as a reasonable estimate based on typical startup risks.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Tenorio B</author>
  </authors>
  <commentList>
    <comment ref="A6" authorId="0" shapeId="0" xr:uid="{889A31FF-B460-4F5F-B8AE-2A835127CC92}">
      <text>
        <r>
          <rPr>
            <b/>
            <sz val="9"/>
            <color indexed="81"/>
            <rFont val="Tahoma"/>
            <family val="2"/>
          </rPr>
          <t>Claudia Tenorio B:</t>
        </r>
        <r>
          <rPr>
            <sz val="9"/>
            <color indexed="81"/>
            <rFont val="Tahoma"/>
            <family val="2"/>
          </rPr>
          <t xml:space="preserve">
Our internal policy gives local artisans the opportunity to sell their handmade products freely during workshops, keeping 100% of their earnings. This income does not go to the agency. Additionally, we offer a souvenir pack for 35 CAD per tour. Not all tourists buy the pack, but they are free to purchase directly from the artisans during the workshops.</t>
        </r>
      </text>
    </comment>
    <comment ref="A25" authorId="0" shapeId="0" xr:uid="{731E987D-C328-4DEF-99A7-04F62E186675}">
      <text>
        <r>
          <rPr>
            <b/>
            <sz val="9"/>
            <color indexed="81"/>
            <rFont val="Tahoma"/>
            <family val="2"/>
          </rPr>
          <t>Claudia Tenorio B:</t>
        </r>
        <r>
          <rPr>
            <sz val="9"/>
            <color indexed="81"/>
            <rFont val="Tahoma"/>
            <family val="2"/>
          </rPr>
          <t xml:space="preserve">
We estimated 15% Income Tax for our small travel agency in Peru, as a balanced rate between the 10% MYPE rate for small profits and the 29.5% general corporate 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Tenorio B</author>
  </authors>
  <commentList>
    <comment ref="A6" authorId="0" shapeId="0" xr:uid="{D6E0A83A-309C-4681-8326-F6BF22A2A551}">
      <text>
        <r>
          <rPr>
            <b/>
            <sz val="9"/>
            <color indexed="81"/>
            <rFont val="Tahoma"/>
            <family val="2"/>
          </rPr>
          <t>Claudia Tenorio B:</t>
        </r>
        <r>
          <rPr>
            <sz val="9"/>
            <color indexed="81"/>
            <rFont val="Tahoma"/>
            <family val="2"/>
          </rPr>
          <t xml:space="preserve">
Our internal policy gives local artisans the opportunity to sell their handmade products freely during workshops, keeping 100% of their earnings. This income does not go to the agency. Additionally, we offer a souvenir pack for 35 CAD per tour. Not all tourists buy the pack, but they are free to purchase directly from the artisans during the workshops.</t>
        </r>
      </text>
    </comment>
    <comment ref="A25" authorId="0" shapeId="0" xr:uid="{1CF729CE-0617-4E77-8F6C-3D7560A1707C}">
      <text>
        <r>
          <rPr>
            <b/>
            <sz val="9"/>
            <color indexed="81"/>
            <rFont val="Tahoma"/>
            <family val="2"/>
          </rPr>
          <t>Claudia Tenorio B:</t>
        </r>
        <r>
          <rPr>
            <sz val="9"/>
            <color indexed="81"/>
            <rFont val="Tahoma"/>
            <family val="2"/>
          </rPr>
          <t xml:space="preserve">
We estimated 15% Income Tax for our small travel agency in Peru, as a balanced rate between the 10% MYPE rate for small profits and the 29.5% general corporate rate.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Tenorio B</author>
  </authors>
  <commentList>
    <comment ref="A6" authorId="0" shapeId="0" xr:uid="{A7DAA95B-35B2-4B3E-B0BE-41DFEB862210}">
      <text>
        <r>
          <rPr>
            <b/>
            <sz val="9"/>
            <color indexed="81"/>
            <rFont val="Tahoma"/>
            <family val="2"/>
          </rPr>
          <t>Claudia Tenorio B:</t>
        </r>
        <r>
          <rPr>
            <sz val="9"/>
            <color indexed="81"/>
            <rFont val="Tahoma"/>
            <family val="2"/>
          </rPr>
          <t xml:space="preserve">
Our internal policy gives local artisans the opportunity to sell their handmade products freely during workshops, keeping 100% of their earnings. This income does not go to the agency. Additionally, we offer a souvenir pack for 35 CAD per tour. Not all tourists buy the pack, but they are free to purchase directly from the artisans during the workshops.</t>
        </r>
      </text>
    </comment>
    <comment ref="A25" authorId="0" shapeId="0" xr:uid="{C25362E3-1A11-4F41-AE46-9C009F99CFE4}">
      <text>
        <r>
          <rPr>
            <b/>
            <sz val="9"/>
            <color indexed="81"/>
            <rFont val="Tahoma"/>
            <family val="2"/>
          </rPr>
          <t>Claudia Tenorio B:</t>
        </r>
        <r>
          <rPr>
            <sz val="9"/>
            <color indexed="81"/>
            <rFont val="Tahoma"/>
            <family val="2"/>
          </rPr>
          <t xml:space="preserve">
We estimated 15% Income Tax for our small travel agency in Peru, as a balanced rate between the 10% MYPE rate for small profits and the 29.5% general corporate rate.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Tenorio B</author>
  </authors>
  <commentList>
    <comment ref="A20" authorId="0" shapeId="0" xr:uid="{45298466-80AE-4B75-9D35-8B451C716775}">
      <text>
        <r>
          <rPr>
            <b/>
            <sz val="9"/>
            <color indexed="81"/>
            <rFont val="Tahoma"/>
            <family val="2"/>
          </rPr>
          <t>Claudia Tenorio B:</t>
        </r>
        <r>
          <rPr>
            <sz val="9"/>
            <color indexed="81"/>
            <rFont val="Tahoma"/>
            <family val="2"/>
          </rPr>
          <t xml:space="preserve">
</t>
        </r>
        <r>
          <rPr>
            <b/>
            <u/>
            <sz val="9"/>
            <color indexed="81"/>
            <rFont val="Tahoma"/>
            <family val="2"/>
          </rPr>
          <t>Expenses:</t>
        </r>
        <r>
          <rPr>
            <sz val="9"/>
            <color indexed="81"/>
            <rFont val="Tahoma"/>
            <family val="2"/>
          </rPr>
          <t xml:space="preserve"> The amounts for Legal &amp; Accounting and Maintenance are fixed because we pay an advisor and a technician to ensure compliance with regulations and proper equipment upkeep. In case of any extraordinary events, we have included a contingency percentage to cover unexpected costs.</t>
        </r>
      </text>
    </comment>
  </commentList>
</comments>
</file>

<file path=xl/sharedStrings.xml><?xml version="1.0" encoding="utf-8"?>
<sst xmlns="http://schemas.openxmlformats.org/spreadsheetml/2006/main" count="628" uniqueCount="165">
  <si>
    <t>Item</t>
  </si>
  <si>
    <t>Description</t>
  </si>
  <si>
    <t>Cost (CAD)</t>
  </si>
  <si>
    <t>Legal registration &amp; permits</t>
  </si>
  <si>
    <t>MINCETUR, SUNAT, accountant support</t>
  </si>
  <si>
    <t>Hosting, domain, basic design</t>
  </si>
  <si>
    <t>Beds, mattresses, shelves</t>
  </si>
  <si>
    <t>House preparation</t>
  </si>
  <si>
    <t>Cleaning, minor repairs, painting</t>
  </si>
  <si>
    <t>Local decoration</t>
  </si>
  <si>
    <t>Crafts, textiles</t>
  </si>
  <si>
    <t>Safety equipment</t>
  </si>
  <si>
    <t>Marketing setup</t>
  </si>
  <si>
    <t>Guide training workshops</t>
  </si>
  <si>
    <t>Tours</t>
  </si>
  <si>
    <t>Revenue</t>
  </si>
  <si>
    <t>January</t>
  </si>
  <si>
    <t>February</t>
  </si>
  <si>
    <t>March</t>
  </si>
  <si>
    <t>April</t>
  </si>
  <si>
    <t>May</t>
  </si>
  <si>
    <t>June</t>
  </si>
  <si>
    <t>July</t>
  </si>
  <si>
    <t>August</t>
  </si>
  <si>
    <t>September</t>
  </si>
  <si>
    <t>October</t>
  </si>
  <si>
    <t>November</t>
  </si>
  <si>
    <t>December</t>
  </si>
  <si>
    <t>Website + booking setup</t>
  </si>
  <si>
    <t>Furniture &amp; beds (10 capacity)</t>
  </si>
  <si>
    <t>First aid kits, helmets, radios</t>
  </si>
  <si>
    <t>Social media ads, photos</t>
  </si>
  <si>
    <t>Transportation partnership</t>
  </si>
  <si>
    <t>Local driver deposit</t>
  </si>
  <si>
    <t>Safety + cultural training</t>
  </si>
  <si>
    <t>Laptop &amp; phone</t>
  </si>
  <si>
    <t>Admin + communication</t>
  </si>
  <si>
    <t>Contingency</t>
  </si>
  <si>
    <t>Category</t>
  </si>
  <si>
    <t>Value</t>
  </si>
  <si>
    <t>Tour price per person (CAD)</t>
  </si>
  <si>
    <t>Workshop price/person (CAD)</t>
  </si>
  <si>
    <t>Income Statement Year 1</t>
  </si>
  <si>
    <t>Accommodation</t>
  </si>
  <si>
    <t xml:space="preserve">Workshop </t>
  </si>
  <si>
    <t>Total Revenue</t>
  </si>
  <si>
    <t>Guide Wages</t>
  </si>
  <si>
    <t>Caretaker</t>
  </si>
  <si>
    <t>Utilities</t>
  </si>
  <si>
    <t>Cleaning &amp; Supplies</t>
  </si>
  <si>
    <t>Transport</t>
  </si>
  <si>
    <t>Marketing</t>
  </si>
  <si>
    <t>Jan</t>
  </si>
  <si>
    <t>Feb</t>
  </si>
  <si>
    <t>Mar</t>
  </si>
  <si>
    <t>Apr</t>
  </si>
  <si>
    <t>Jun</t>
  </si>
  <si>
    <t>Jul</t>
  </si>
  <si>
    <t>Aug</t>
  </si>
  <si>
    <t>Sep</t>
  </si>
  <si>
    <t>Oct</t>
  </si>
  <si>
    <t>Nov</t>
  </si>
  <si>
    <t>Dec</t>
  </si>
  <si>
    <t>PER PERSON</t>
  </si>
  <si>
    <t>Maintenance</t>
  </si>
  <si>
    <t>Legal &amp; Accounting</t>
  </si>
  <si>
    <t>Total Expenses</t>
  </si>
  <si>
    <t>Expenses</t>
  </si>
  <si>
    <t>Net profit before Tax</t>
  </si>
  <si>
    <t>Accommodation price/night (CAD)     * All tours include 3 nights per person  (40 CAD per night)</t>
  </si>
  <si>
    <t>Income Statement Year 2</t>
  </si>
  <si>
    <t>Total Revenue Year 1</t>
  </si>
  <si>
    <t>Total Expenses Year 1</t>
  </si>
  <si>
    <t>Cash Flow Year 1</t>
  </si>
  <si>
    <t>Total Sales</t>
  </si>
  <si>
    <t>Cash In</t>
  </si>
  <si>
    <t>Cash Out</t>
  </si>
  <si>
    <t>Month</t>
  </si>
  <si>
    <t>50% of This Month</t>
  </si>
  <si>
    <t>50% of Next Month</t>
  </si>
  <si>
    <t>Total Cash In</t>
  </si>
  <si>
    <t>50% Final + 50% Next Month Prepayment</t>
  </si>
  <si>
    <t>Total Revenue Year 2</t>
  </si>
  <si>
    <t>Total Expenses Year 2</t>
  </si>
  <si>
    <t>Income Statement Year 3</t>
  </si>
  <si>
    <t>Total Revenue Year 3</t>
  </si>
  <si>
    <t>Total Expenses Year 3</t>
  </si>
  <si>
    <t>Cash Flow Year 2</t>
  </si>
  <si>
    <t>Cash Flow Year 3</t>
  </si>
  <si>
    <t>Net Cash flow</t>
  </si>
  <si>
    <t>Assets</t>
  </si>
  <si>
    <t>Current Assets</t>
  </si>
  <si>
    <t>Cash</t>
  </si>
  <si>
    <t>Estimated Income Tax</t>
  </si>
  <si>
    <t>Net Profit After Tax</t>
  </si>
  <si>
    <t xml:space="preserve">Income Tax </t>
  </si>
  <si>
    <t>Total</t>
  </si>
  <si>
    <t>Start-Up Costs</t>
  </si>
  <si>
    <t>ANCORACÁ ROUTES</t>
  </si>
  <si>
    <t>Unexpected costs is 8.06% to the total Start Up (8.06% * 15500 = 1249.30)</t>
  </si>
  <si>
    <t>TOTAL START UP COSTS</t>
  </si>
  <si>
    <t>Notes</t>
  </si>
  <si>
    <t>Tax rate</t>
  </si>
  <si>
    <t>Peru small business tax reference</t>
  </si>
  <si>
    <t>Seasonality</t>
  </si>
  <si>
    <t>High: May–Aug / Medium: Apr, Sep-Oct / Low: Jan–Mar, Nov–Dec</t>
  </si>
  <si>
    <t>Matches Huaraz tourism</t>
  </si>
  <si>
    <t>Tour price</t>
  </si>
  <si>
    <t>80 CAD per person</t>
  </si>
  <si>
    <t>Your final value</t>
  </si>
  <si>
    <t>40 CAD/night × 3 nights</t>
  </si>
  <si>
    <t>120 CAD per tourist</t>
  </si>
  <si>
    <t>Workshop</t>
  </si>
  <si>
    <t>35 CAD per person</t>
  </si>
  <si>
    <t>Some join, not all</t>
  </si>
  <si>
    <t>Monthly tourist volume</t>
  </si>
  <si>
    <t>Final numbers from your template</t>
  </si>
  <si>
    <t>Already realistic</t>
  </si>
  <si>
    <t>Prepayment</t>
  </si>
  <si>
    <t>50% month before, 50% in tour month</t>
  </si>
  <si>
    <t>Teacher requirement</t>
  </si>
  <si>
    <t>Depreciation (Furniture)</t>
  </si>
  <si>
    <t>10 years = 450 CAD/yr</t>
  </si>
  <si>
    <t>Straight-line</t>
  </si>
  <si>
    <t>Depreciation (Laptop/Phone)</t>
  </si>
  <si>
    <t>5 years = 240 CAD/yr</t>
  </si>
  <si>
    <t>Total Annual Depreciation</t>
  </si>
  <si>
    <t>690 CAD</t>
  </si>
  <si>
    <t>Non-cash expense</t>
  </si>
  <si>
    <t>FIXED ASSETS</t>
  </si>
  <si>
    <t>Total Net Cash Flow</t>
  </si>
  <si>
    <t>Furniture &amp; Beds</t>
  </si>
  <si>
    <t>-year life</t>
  </si>
  <si>
    <t>Depreciation</t>
  </si>
  <si>
    <t>Laptop + Phone</t>
  </si>
  <si>
    <t>Total Current Assets</t>
  </si>
  <si>
    <t>Fixed Assets</t>
  </si>
  <si>
    <t>Laptop &amp; Phone</t>
  </si>
  <si>
    <t>Net Fixed Assets</t>
  </si>
  <si>
    <t>Accumulated Depreciation</t>
  </si>
  <si>
    <t>Total Assets</t>
  </si>
  <si>
    <t>Liabilities &amp; Equity</t>
  </si>
  <si>
    <t>Liabilities</t>
  </si>
  <si>
    <t>Owner's Equity</t>
  </si>
  <si>
    <t>Retained Earnings</t>
  </si>
  <si>
    <t>Total Equity</t>
  </si>
  <si>
    <t>Depreciation:</t>
  </si>
  <si>
    <t xml:space="preserve">ANCORACÁ ROUTES </t>
  </si>
  <si>
    <t>BALANCE SHEET YEAR 1</t>
  </si>
  <si>
    <t>Understanding the Balance Sheet Year 1</t>
  </si>
  <si>
    <t>FIXED ASSETS YEAR 2</t>
  </si>
  <si>
    <t>Depreciation (*2)</t>
  </si>
  <si>
    <t>BALANCE SHEET YEAR 2</t>
  </si>
  <si>
    <t>BALANCE SHEET YEAR 3</t>
  </si>
  <si>
    <t>Depreciation (*3)</t>
  </si>
  <si>
    <t>Understanding the Balance Sheet Year 3</t>
  </si>
  <si>
    <t>Understanding the Balance Sheet Year 2</t>
  </si>
  <si>
    <t>Cash Year 1</t>
  </si>
  <si>
    <t>Cash Year 2</t>
  </si>
  <si>
    <t>Cash Year 3</t>
  </si>
  <si>
    <t>Here, in my Balance Sheet for In Year 2, the business grows compared to Year 1. Total revenue increased from $49,120 in Year 1 to $57,205 in Year 2, which is about a 16.5% revenue increase. This growth came mainly from having more tourists during the high season and improving the promotional work on social media.
At the end of Year 2, the balance sheet shows total assets of $52,095.00, which is higher than Year 1 because our company kept the profits earned in both years. Cash increased during the year thanks to strong net cash flow, and fixed assets decreased a little because of the normal yearly depreciation from the furniture, beds, laptop, and phone.
There are still no liabilities, because the business does not use loans or borrowed money. Owner’s equity stays the same at $16,750.00, which represents the original start-up investment.
Retained earnings reached $35,345.00, showing that our company has been making profits during the first two years and reinvesting them in the business. This year’s performance shows that the business is stable, growing at a healthy pace, and handling its expenses well.</t>
  </si>
  <si>
    <t>Now, In Year 3, the business continues to grow. Total revenue increased from $57,205 in Year 2 to $62,540 in Year 3, which is about a 9.3% revenue increase. This shows a realistic pattern: strong growth in Year 2 and moderate growth in Year 3, which is normal once a business becomes more stable, like us.
At the end of Year 3, total assets reach $82,180.00, mostly because cash continues to increase as the business earns more money each year. Fixed assets go down slightly again because of depreciation, which is expected since equipment loses value slowly over time.
The company still has no liabilities, so everything is financed with its own equity. Owner’s equity remains $16,750.00, and retained earnings grow to $65,430.00, which reflects three years of accumulated profit.
Year 3 proves the business is now very strong financially: it has a solid cash reserve, no debt, and consistent revenue growth. This gives the business flexibility to expand, improve services, or invest in better equipment if needed.</t>
  </si>
  <si>
    <t>FIXED ASSETS YEAR 3</t>
  </si>
  <si>
    <r>
      <rPr>
        <b/>
        <sz val="9"/>
        <color theme="1"/>
        <rFont val="Avenir Next LT Pro"/>
        <family val="2"/>
      </rPr>
      <t>Initial Cash Balance:</t>
    </r>
    <r>
      <rPr>
        <sz val="9"/>
        <color theme="1"/>
        <rFont val="Avenir Next LT Pro"/>
        <family val="2"/>
      </rPr>
      <t xml:space="preserve"> Ancoracá Routes starts operations with $0 initial cash because the total start-up investment ($16,750 CAD) is used to prepare the house, buy equipment, and cover all start-up costs. This means our business starts earning cash only through the monthly operations, as shown in the Cash Flow Year 1</t>
    </r>
  </si>
  <si>
    <r>
      <t xml:space="preserve">As you can see, in my Balance Sheet for Year 1, my business has total assets of $24,797.50, which include:                         
                                                                                                                                          -Cash: $19,787.50, coming from monthly net cash flows.
-Net fixed assets: $5,010, including furniture, beds, a laptop, and a phone, after one year of depreciation.                                                                                                                                    
</t>
    </r>
    <r>
      <rPr>
        <i/>
        <sz val="10"/>
        <color theme="1"/>
        <rFont val="Avenir Next LT Pro"/>
        <family val="2"/>
      </rPr>
      <t xml:space="preserve">                                                                                                                                     We have no liabilities, as the business did not take any loans or debts.</t>
    </r>
    <r>
      <rPr>
        <sz val="10"/>
        <color theme="1"/>
        <rFont val="Avenir Next LT Pro"/>
        <family val="2"/>
      </rPr>
      <t xml:space="preserve">
                                                                                                                                          -Owner’s equity is $16,750, representing the total start-up investment.
-Retained earnings are $8,047.50, calculated as total assets minus owner’s equity.                                                                                                                                Retained earnings are lower than cash because depreciation reduces accounting profit but does not reduce actual cash.                                                                                                                                        
                                                                                                                                            This balance sheet shows that the business is financially healthy. All assets are covered by equity, which means the company owes nothing. It’s already making profits, and the difference between cash and accounting profit is a good example of how depreciation works in accounting. Overall, the company is balanced, profitable, and ready to keep growing.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</si>
</sst>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S/&quot;\ * #,##0.00_-;\-&quot;S/&quot;\ * #,##0.00_-;_-&quot;S/&quot;\ * &quot;-&quot;??_-;_-@_-"/>
    <numFmt numFmtId="164" formatCode="[$$-1009]#,##0.00"/>
    <numFmt numFmtId="171" formatCode="_-[$$-1009]* #,##0.00_-;\-[$$-1009]* #,##0.00_-;_-[$$-1009]* &quot;-&quot;??_-;_-@_-"/>
  </numFmts>
  <fonts count="30" x14ac:knownFonts="1">
    <font>
      <sz val="11"/>
      <color theme="1"/>
      <name val="Aptos Narrow"/>
      <family val="2"/>
      <scheme val="minor"/>
    </font>
    <font>
      <sz val="11"/>
      <color theme="1"/>
      <name val="Aptos Narrow"/>
      <family val="2"/>
      <scheme val="minor"/>
    </font>
    <font>
      <b/>
      <sz val="11"/>
      <color theme="1"/>
      <name val="Avenir Next LT Pro"/>
      <family val="2"/>
    </font>
    <font>
      <sz val="11"/>
      <color theme="1"/>
      <name val="Avenir Next LT Pro"/>
      <family val="2"/>
    </font>
    <font>
      <b/>
      <sz val="9"/>
      <color theme="1"/>
      <name val="Avenir Next LT Pro"/>
      <family val="2"/>
    </font>
    <font>
      <sz val="9"/>
      <color theme="1"/>
      <name val="Avenir Next LT Pro"/>
      <family val="2"/>
    </font>
    <font>
      <sz val="8"/>
      <name val="Aptos Narrow"/>
      <family val="2"/>
      <scheme val="minor"/>
    </font>
    <font>
      <sz val="11"/>
      <color rgb="FFFF0000"/>
      <name val="Avenir Next LT Pro"/>
      <family val="2"/>
    </font>
    <font>
      <sz val="11"/>
      <color theme="6" tint="0.39997558519241921"/>
      <name val="Avenir Next LT Pro"/>
      <family val="2"/>
    </font>
    <font>
      <sz val="11"/>
      <color rgb="FF002060"/>
      <name val="Avenir Next LT Pro"/>
      <family val="2"/>
    </font>
    <font>
      <sz val="11"/>
      <color rgb="FFC00000"/>
      <name val="Avenir Next LT Pro"/>
      <family val="2"/>
    </font>
    <font>
      <sz val="11"/>
      <color rgb="FF00B050"/>
      <name val="Avenir Next LT Pro"/>
      <family val="2"/>
    </font>
    <font>
      <b/>
      <sz val="11"/>
      <color rgb="FF00B050"/>
      <name val="Avenir Next LT Pro"/>
      <family val="2"/>
    </font>
    <font>
      <b/>
      <sz val="14"/>
      <color theme="1"/>
      <name val="Avenir Next LT Pro"/>
      <family val="2"/>
    </font>
    <font>
      <b/>
      <u/>
      <sz val="11"/>
      <color theme="1"/>
      <name val="Avenir Next LT Pro"/>
      <family val="2"/>
    </font>
    <font>
      <b/>
      <sz val="10"/>
      <color theme="0"/>
      <name val="Avenir Next LT Pro"/>
      <family val="2"/>
    </font>
    <font>
      <sz val="9"/>
      <color indexed="81"/>
      <name val="Tahoma"/>
      <family val="2"/>
    </font>
    <font>
      <b/>
      <sz val="9"/>
      <color indexed="81"/>
      <name val="Tahoma"/>
      <family val="2"/>
    </font>
    <font>
      <sz val="8"/>
      <color indexed="81"/>
      <name val="Tahoma"/>
      <family val="2"/>
    </font>
    <font>
      <sz val="11"/>
      <color rgb="FFFFC000"/>
      <name val="Avenir Next LT Pro"/>
      <family val="2"/>
    </font>
    <font>
      <b/>
      <sz val="10"/>
      <color theme="1"/>
      <name val="Avenir Next LT Pro"/>
      <family val="2"/>
    </font>
    <font>
      <sz val="10"/>
      <color theme="1"/>
      <name val="Avenir Next LT Pro"/>
      <family val="2"/>
    </font>
    <font>
      <b/>
      <sz val="8"/>
      <color theme="1"/>
      <name val="Avenir Next LT Pro"/>
      <family val="2"/>
    </font>
    <font>
      <sz val="8"/>
      <color theme="1"/>
      <name val="Avenir Next LT Pro"/>
      <family val="2"/>
    </font>
    <font>
      <b/>
      <sz val="8"/>
      <color rgb="FFC00000"/>
      <name val="Avenir Next LT Pro"/>
      <family val="2"/>
    </font>
    <font>
      <sz val="10"/>
      <color rgb="FFFFC000"/>
      <name val="Avenir Next LT Pro"/>
      <family val="2"/>
    </font>
    <font>
      <b/>
      <sz val="9"/>
      <color rgb="FFFF0000"/>
      <name val="Avenir Next LT Pro"/>
      <family val="2"/>
    </font>
    <font>
      <b/>
      <sz val="11"/>
      <color rgb="FFFFC000"/>
      <name val="Avenir Next LT Pro"/>
      <family val="2"/>
    </font>
    <font>
      <i/>
      <sz val="10"/>
      <color theme="1"/>
      <name val="Avenir Next LT Pro"/>
      <family val="2"/>
    </font>
    <font>
      <b/>
      <u/>
      <sz val="9"/>
      <color indexed="81"/>
      <name val="Tahoma"/>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2">
    <xf numFmtId="0" fontId="0" fillId="0" borderId="0" xfId="0"/>
    <xf numFmtId="0" fontId="3" fillId="0" borderId="0" xfId="0" applyFont="1"/>
    <xf numFmtId="0" fontId="3" fillId="0" borderId="0" xfId="0" applyFont="1" applyAlignment="1">
      <alignment vertical="center" wrapText="1"/>
    </xf>
    <xf numFmtId="0" fontId="5" fillId="0" borderId="0" xfId="0" applyFont="1"/>
    <xf numFmtId="0" fontId="3" fillId="0" borderId="0" xfId="0" applyFont="1" applyAlignment="1">
      <alignment vertical="center"/>
    </xf>
    <xf numFmtId="0" fontId="2" fillId="3" borderId="0" xfId="0" applyFont="1" applyFill="1"/>
    <xf numFmtId="0" fontId="3" fillId="3" borderId="0" xfId="0" applyFont="1" applyFill="1"/>
    <xf numFmtId="0" fontId="5" fillId="3" borderId="0" xfId="0" applyFont="1" applyFill="1"/>
    <xf numFmtId="1" fontId="3" fillId="3" borderId="0" xfId="0" applyNumberFormat="1" applyFont="1" applyFill="1"/>
    <xf numFmtId="164" fontId="8" fillId="3" borderId="0" xfId="0" applyNumberFormat="1" applyFont="1" applyFill="1"/>
    <xf numFmtId="164" fontId="11" fillId="3" borderId="0" xfId="0" applyNumberFormat="1" applyFont="1" applyFill="1"/>
    <xf numFmtId="164" fontId="10" fillId="3" borderId="0" xfId="0" applyNumberFormat="1" applyFont="1" applyFill="1"/>
    <xf numFmtId="164" fontId="7" fillId="3" borderId="0" xfId="0" applyNumberFormat="1" applyFont="1" applyFill="1"/>
    <xf numFmtId="164" fontId="3" fillId="3" borderId="0" xfId="0" applyNumberFormat="1" applyFont="1" applyFill="1"/>
    <xf numFmtId="164" fontId="12" fillId="3" borderId="0" xfId="0" applyNumberFormat="1" applyFont="1" applyFill="1"/>
    <xf numFmtId="0" fontId="5" fillId="3" borderId="0" xfId="0" applyFont="1" applyFill="1" applyAlignment="1">
      <alignment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4" xfId="0" applyFont="1" applyFill="1" applyBorder="1" applyAlignment="1">
      <alignment vertical="center" wrapText="1"/>
    </xf>
    <xf numFmtId="164" fontId="5" fillId="3" borderId="0" xfId="1" applyNumberFormat="1" applyFont="1" applyFill="1" applyBorder="1" applyAlignment="1">
      <alignment vertical="center"/>
    </xf>
    <xf numFmtId="0" fontId="5" fillId="3" borderId="0" xfId="0" applyFont="1" applyFill="1" applyBorder="1" applyAlignment="1">
      <alignment vertical="center"/>
    </xf>
    <xf numFmtId="0" fontId="5" fillId="3" borderId="0" xfId="0" applyFont="1" applyFill="1" applyBorder="1"/>
    <xf numFmtId="0" fontId="5" fillId="3" borderId="5" xfId="0" applyFont="1" applyFill="1" applyBorder="1"/>
    <xf numFmtId="0" fontId="5" fillId="3" borderId="5" xfId="0" applyFont="1" applyFill="1" applyBorder="1" applyAlignment="1">
      <alignment vertical="center"/>
    </xf>
    <xf numFmtId="0" fontId="5" fillId="3" borderId="6" xfId="0" applyFont="1" applyFill="1" applyBorder="1" applyAlignment="1">
      <alignment vertical="center" wrapText="1"/>
    </xf>
    <xf numFmtId="164" fontId="5" fillId="3" borderId="7" xfId="1" applyNumberFormat="1" applyFont="1" applyFill="1" applyBorder="1" applyAlignment="1">
      <alignment vertical="center"/>
    </xf>
    <xf numFmtId="0" fontId="5" fillId="3" borderId="7" xfId="0" applyFont="1" applyFill="1" applyBorder="1" applyAlignment="1">
      <alignment vertical="center"/>
    </xf>
    <xf numFmtId="0" fontId="5" fillId="3" borderId="7" xfId="0" applyFont="1" applyFill="1" applyBorder="1"/>
    <xf numFmtId="0" fontId="5" fillId="3" borderId="8" xfId="0" applyFont="1" applyFill="1" applyBorder="1"/>
    <xf numFmtId="0" fontId="5" fillId="3" borderId="0" xfId="0" applyFont="1" applyFill="1" applyAlignment="1">
      <alignment vertical="center"/>
    </xf>
    <xf numFmtId="0" fontId="5" fillId="3" borderId="0" xfId="0" applyFont="1" applyFill="1" applyBorder="1" applyAlignment="1">
      <alignment horizontal="center" vertical="center"/>
    </xf>
    <xf numFmtId="0" fontId="5" fillId="3" borderId="0" xfId="0" applyFont="1" applyFill="1" applyBorder="1" applyAlignment="1">
      <alignment horizontal="center"/>
    </xf>
    <xf numFmtId="0" fontId="5" fillId="3" borderId="5" xfId="0" applyFont="1" applyFill="1" applyBorder="1" applyAlignment="1">
      <alignment horizont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7" xfId="0" applyFont="1" applyFill="1" applyBorder="1" applyAlignment="1">
      <alignment horizontal="center"/>
    </xf>
    <xf numFmtId="0" fontId="5" fillId="3" borderId="8" xfId="0" applyFont="1" applyFill="1" applyBorder="1" applyAlignment="1">
      <alignment horizontal="center"/>
    </xf>
    <xf numFmtId="164" fontId="3" fillId="3" borderId="0" xfId="0" applyNumberFormat="1" applyFont="1" applyFill="1" applyAlignment="1">
      <alignment vertical="center" wrapText="1"/>
    </xf>
    <xf numFmtId="164" fontId="8" fillId="3" borderId="0" xfId="0" applyNumberFormat="1" applyFont="1" applyFill="1" applyAlignment="1">
      <alignment vertical="center" wrapText="1"/>
    </xf>
    <xf numFmtId="164" fontId="10" fillId="3" borderId="0" xfId="0" applyNumberFormat="1" applyFont="1" applyFill="1" applyAlignment="1">
      <alignment vertical="center" wrapText="1"/>
    </xf>
    <xf numFmtId="164" fontId="9" fillId="3" borderId="0" xfId="0" applyNumberFormat="1" applyFont="1" applyFill="1" applyAlignment="1">
      <alignment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164" fontId="5" fillId="3" borderId="0" xfId="0" applyNumberFormat="1" applyFont="1" applyFill="1" applyBorder="1" applyAlignment="1">
      <alignment vertical="center" wrapText="1"/>
    </xf>
    <xf numFmtId="164" fontId="5" fillId="3" borderId="5" xfId="0" applyNumberFormat="1" applyFont="1" applyFill="1" applyBorder="1"/>
    <xf numFmtId="0" fontId="5" fillId="3" borderId="6" xfId="0" applyFont="1" applyFill="1" applyBorder="1" applyAlignment="1">
      <alignment horizontal="center" vertical="center" wrapText="1"/>
    </xf>
    <xf numFmtId="164" fontId="5" fillId="3" borderId="7" xfId="0" applyNumberFormat="1" applyFont="1" applyFill="1" applyBorder="1" applyAlignment="1">
      <alignment vertical="center" wrapText="1"/>
    </xf>
    <xf numFmtId="164" fontId="5" fillId="3" borderId="8" xfId="0" applyNumberFormat="1" applyFont="1" applyFill="1" applyBorder="1"/>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3" borderId="0" xfId="0" applyFont="1" applyFill="1" applyAlignment="1">
      <alignment vertical="center"/>
    </xf>
    <xf numFmtId="0" fontId="2" fillId="3" borderId="0" xfId="0" applyFont="1" applyFill="1" applyAlignment="1">
      <alignment vertical="center"/>
    </xf>
    <xf numFmtId="0" fontId="3" fillId="3" borderId="0" xfId="0" applyFont="1" applyFill="1" applyAlignment="1">
      <alignment vertical="center" wrapText="1"/>
    </xf>
    <xf numFmtId="0" fontId="13" fillId="3" borderId="0" xfId="0" applyFont="1" applyFill="1" applyAlignment="1">
      <alignment horizontal="center"/>
    </xf>
    <xf numFmtId="164" fontId="5" fillId="3" borderId="0" xfId="1" applyNumberFormat="1" applyFont="1" applyFill="1" applyAlignment="1">
      <alignment vertical="center" wrapText="1"/>
    </xf>
    <xf numFmtId="164" fontId="5" fillId="3" borderId="0" xfId="0" applyNumberFormat="1" applyFont="1" applyFill="1" applyAlignment="1">
      <alignment vertical="center"/>
    </xf>
    <xf numFmtId="0" fontId="14" fillId="3" borderId="0" xfId="0" applyFont="1" applyFill="1" applyAlignment="1">
      <alignment horizontal="center" vertical="center" wrapText="1"/>
    </xf>
    <xf numFmtId="0" fontId="13" fillId="3" borderId="0" xfId="0" applyFont="1" applyFill="1" applyAlignment="1">
      <alignment horizontal="center"/>
    </xf>
    <xf numFmtId="164" fontId="2" fillId="5" borderId="0" xfId="0" applyNumberFormat="1" applyFont="1" applyFill="1" applyAlignment="1">
      <alignment vertical="center"/>
    </xf>
    <xf numFmtId="0" fontId="15" fillId="4" borderId="0" xfId="0" applyFont="1" applyFill="1" applyAlignment="1">
      <alignment horizontal="center" vertical="center"/>
    </xf>
    <xf numFmtId="0" fontId="19" fillId="3" borderId="0" xfId="0" applyFont="1" applyFill="1" applyAlignment="1">
      <alignment vertical="center"/>
    </xf>
    <xf numFmtId="9" fontId="19" fillId="3" borderId="0" xfId="0" applyNumberFormat="1" applyFont="1" applyFill="1"/>
    <xf numFmtId="0" fontId="22" fillId="0" borderId="0" xfId="0" applyFont="1" applyAlignment="1">
      <alignment horizontal="center" vertical="center" wrapText="1"/>
    </xf>
    <xf numFmtId="0" fontId="23" fillId="0" borderId="0" xfId="0" applyFont="1" applyAlignment="1">
      <alignment vertical="center" wrapText="1"/>
    </xf>
    <xf numFmtId="9" fontId="23" fillId="0" borderId="0" xfId="0" applyNumberFormat="1"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3" borderId="0" xfId="0" applyNumberFormat="1" applyFont="1" applyFill="1"/>
    <xf numFmtId="164" fontId="25" fillId="3" borderId="0" xfId="0" applyNumberFormat="1" applyFont="1" applyFill="1"/>
    <xf numFmtId="164" fontId="3" fillId="3" borderId="0" xfId="0" applyNumberFormat="1" applyFont="1" applyFill="1" applyBorder="1" applyAlignment="1">
      <alignment horizontal="center"/>
    </xf>
    <xf numFmtId="164" fontId="27" fillId="3" borderId="0" xfId="0" applyNumberFormat="1" applyFont="1" applyFill="1" applyBorder="1"/>
    <xf numFmtId="0" fontId="3" fillId="3" borderId="0" xfId="0" applyFont="1" applyFill="1" applyBorder="1" applyAlignment="1">
      <alignment horizontal="center" wrapText="1"/>
    </xf>
    <xf numFmtId="0" fontId="3" fillId="3" borderId="0" xfId="0" applyFont="1" applyFill="1" applyBorder="1"/>
    <xf numFmtId="0" fontId="21" fillId="3" borderId="0" xfId="0" applyFont="1" applyFill="1"/>
    <xf numFmtId="0" fontId="2" fillId="7" borderId="0" xfId="0" applyFont="1" applyFill="1"/>
    <xf numFmtId="171" fontId="3" fillId="3" borderId="0" xfId="0" applyNumberFormat="1" applyFont="1" applyFill="1"/>
    <xf numFmtId="171" fontId="3" fillId="7" borderId="0" xfId="0" applyNumberFormat="1" applyFont="1" applyFill="1"/>
    <xf numFmtId="0" fontId="3" fillId="8" borderId="0" xfId="0" applyFont="1" applyFill="1"/>
    <xf numFmtId="164" fontId="2" fillId="8" borderId="0" xfId="0" applyNumberFormat="1" applyFont="1" applyFill="1"/>
    <xf numFmtId="0" fontId="2" fillId="8" borderId="0" xfId="0" applyFont="1" applyFill="1" applyAlignment="1"/>
    <xf numFmtId="171" fontId="21" fillId="3" borderId="0" xfId="0" applyNumberFormat="1" applyFont="1" applyFill="1"/>
    <xf numFmtId="164" fontId="21" fillId="3" borderId="0" xfId="0" applyNumberFormat="1" applyFont="1" applyFill="1"/>
    <xf numFmtId="0" fontId="14" fillId="3" borderId="4"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5" fillId="3" borderId="4" xfId="0" applyFont="1" applyFill="1" applyBorder="1" applyAlignment="1">
      <alignment vertical="center"/>
    </xf>
    <xf numFmtId="164" fontId="5" fillId="3" borderId="5" xfId="1" applyNumberFormat="1" applyFont="1" applyFill="1" applyBorder="1" applyAlignment="1">
      <alignment vertical="center" wrapText="1"/>
    </xf>
    <xf numFmtId="0" fontId="26" fillId="3" borderId="4" xfId="0" applyFont="1" applyFill="1" applyBorder="1" applyAlignment="1">
      <alignment vertical="center"/>
    </xf>
    <xf numFmtId="0" fontId="26" fillId="3" borderId="0" xfId="0" applyFont="1" applyFill="1" applyBorder="1" applyAlignment="1">
      <alignment vertical="center"/>
    </xf>
    <xf numFmtId="164" fontId="26" fillId="3" borderId="5" xfId="1" applyNumberFormat="1" applyFont="1" applyFill="1" applyBorder="1" applyAlignment="1">
      <alignment vertical="center" wrapText="1"/>
    </xf>
    <xf numFmtId="164" fontId="5" fillId="3" borderId="5" xfId="0" applyNumberFormat="1" applyFont="1" applyFill="1" applyBorder="1" applyAlignment="1">
      <alignment vertical="center"/>
    </xf>
    <xf numFmtId="0" fontId="3" fillId="3" borderId="6" xfId="0" applyFont="1" applyFill="1" applyBorder="1"/>
    <xf numFmtId="0" fontId="3" fillId="3" borderId="7" xfId="0" applyFont="1" applyFill="1" applyBorder="1"/>
    <xf numFmtId="164" fontId="4" fillId="3" borderId="8" xfId="0" applyNumberFormat="1" applyFont="1" applyFill="1" applyBorder="1"/>
    <xf numFmtId="0" fontId="4" fillId="6" borderId="1" xfId="0"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5" xfId="0" applyFont="1" applyFill="1" applyBorder="1" applyAlignment="1">
      <alignment horizontal="center" vertical="center"/>
    </xf>
    <xf numFmtId="0" fontId="3" fillId="3" borderId="0" xfId="0" quotePrefix="1" applyFont="1" applyFill="1" applyBorder="1"/>
    <xf numFmtId="0" fontId="27" fillId="3" borderId="0" xfId="0" applyFont="1" applyFill="1" applyBorder="1"/>
    <xf numFmtId="0" fontId="2" fillId="3" borderId="0" xfId="0" applyFont="1" applyFill="1" applyAlignment="1">
      <alignment horizont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1" fillId="3" borderId="0" xfId="0" applyFont="1" applyFill="1" applyAlignment="1">
      <alignment horizontal="left" vertical="top" wrapText="1"/>
    </xf>
    <xf numFmtId="0" fontId="20" fillId="3" borderId="0" xfId="0" applyFont="1" applyFill="1"/>
    <xf numFmtId="0" fontId="5" fillId="0" borderId="0" xfId="0" applyFont="1" applyAlignment="1">
      <alignment horizontal="left" vertical="center" wrapText="1"/>
    </xf>
    <xf numFmtId="0" fontId="13" fillId="3" borderId="0" xfId="0" applyFont="1" applyFill="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2F1A-1326-4B85-83FA-2B9C08B60FC3}">
  <dimension ref="A1:X28"/>
  <sheetViews>
    <sheetView tabSelected="1" workbookViewId="0">
      <selection activeCell="B1" sqref="B1:D2"/>
    </sheetView>
  </sheetViews>
  <sheetFormatPr baseColWidth="10" defaultRowHeight="14.4" customHeight="1" x14ac:dyDescent="0.3"/>
  <cols>
    <col min="1" max="1" width="3.5546875" style="4" customWidth="1"/>
    <col min="2" max="2" width="30.21875" style="4" customWidth="1"/>
    <col min="3" max="3" width="33" style="2" customWidth="1"/>
    <col min="4" max="4" width="16.21875" style="4" customWidth="1"/>
    <col min="5" max="8" width="11.5546875" style="4"/>
    <col min="9" max="9" width="19.5546875" style="4" customWidth="1"/>
    <col min="10" max="16384" width="11.5546875" style="4"/>
  </cols>
  <sheetData>
    <row r="1" spans="1:24" ht="14.4" customHeight="1" x14ac:dyDescent="0.3">
      <c r="A1" s="60"/>
      <c r="B1" s="121" t="s">
        <v>98</v>
      </c>
      <c r="C1" s="121"/>
      <c r="D1" s="121"/>
      <c r="E1" s="60"/>
      <c r="F1" s="60"/>
      <c r="G1" s="60"/>
      <c r="H1" s="60"/>
      <c r="I1" s="60"/>
      <c r="J1" s="60"/>
      <c r="K1" s="60"/>
      <c r="L1" s="60"/>
      <c r="M1" s="60"/>
      <c r="N1" s="60"/>
      <c r="O1" s="60"/>
      <c r="P1" s="60"/>
      <c r="Q1" s="60"/>
      <c r="R1" s="60"/>
      <c r="S1" s="60"/>
      <c r="T1" s="60"/>
      <c r="U1" s="60"/>
      <c r="V1" s="60"/>
      <c r="W1" s="60"/>
      <c r="X1" s="60"/>
    </row>
    <row r="2" spans="1:24" ht="14.4" customHeight="1" x14ac:dyDescent="0.3">
      <c r="A2" s="60"/>
      <c r="B2" s="121"/>
      <c r="C2" s="121"/>
      <c r="D2" s="121"/>
      <c r="E2" s="60"/>
      <c r="F2" s="60"/>
      <c r="G2" s="60"/>
      <c r="H2" s="60"/>
      <c r="I2" s="60"/>
      <c r="J2" s="60"/>
      <c r="K2" s="60"/>
      <c r="L2" s="60"/>
      <c r="M2" s="60"/>
      <c r="N2" s="60"/>
      <c r="O2" s="60"/>
      <c r="P2" s="60"/>
      <c r="Q2" s="60"/>
      <c r="R2" s="60"/>
      <c r="S2" s="60"/>
      <c r="T2" s="60"/>
      <c r="U2" s="60"/>
      <c r="V2" s="60"/>
      <c r="W2" s="60"/>
      <c r="X2" s="60"/>
    </row>
    <row r="3" spans="1:24" ht="14.4" customHeight="1" x14ac:dyDescent="0.35">
      <c r="A3" s="60"/>
      <c r="B3" s="63" t="s">
        <v>97</v>
      </c>
      <c r="C3" s="63"/>
      <c r="D3" s="63"/>
      <c r="E3" s="60"/>
      <c r="F3" s="60"/>
      <c r="G3" s="60"/>
      <c r="H3" s="60"/>
      <c r="I3" s="60"/>
      <c r="J3" s="60"/>
      <c r="K3" s="60"/>
      <c r="L3" s="60"/>
      <c r="M3" s="60"/>
      <c r="N3" s="60"/>
      <c r="O3" s="60"/>
      <c r="P3" s="60"/>
      <c r="Q3" s="60"/>
      <c r="R3" s="60"/>
      <c r="S3" s="60"/>
      <c r="T3" s="60"/>
      <c r="U3" s="60"/>
      <c r="V3" s="60"/>
      <c r="W3" s="60"/>
      <c r="X3" s="60"/>
    </row>
    <row r="4" spans="1:24" ht="9" customHeight="1" x14ac:dyDescent="0.35">
      <c r="A4" s="60"/>
      <c r="B4" s="67"/>
      <c r="C4" s="67"/>
      <c r="D4" s="67"/>
      <c r="E4" s="60"/>
      <c r="F4" s="60"/>
      <c r="G4" s="60"/>
      <c r="H4" s="60"/>
      <c r="I4" s="60"/>
      <c r="J4" s="60"/>
      <c r="K4" s="60"/>
      <c r="L4" s="60"/>
      <c r="M4" s="60"/>
      <c r="N4" s="60"/>
      <c r="O4" s="60"/>
      <c r="P4" s="60"/>
      <c r="Q4" s="60"/>
      <c r="R4" s="60"/>
      <c r="S4" s="60"/>
      <c r="T4" s="60"/>
      <c r="U4" s="60"/>
      <c r="V4" s="60"/>
      <c r="W4" s="60"/>
      <c r="X4" s="60"/>
    </row>
    <row r="5" spans="1:24" ht="14.4" customHeight="1" x14ac:dyDescent="0.3">
      <c r="A5" s="60"/>
      <c r="B5" s="66" t="s">
        <v>0</v>
      </c>
      <c r="C5" s="66" t="s">
        <v>1</v>
      </c>
      <c r="D5" s="66" t="s">
        <v>2</v>
      </c>
      <c r="E5" s="60"/>
      <c r="F5" s="60"/>
      <c r="G5" s="60"/>
      <c r="H5" s="60"/>
      <c r="I5" s="60"/>
      <c r="J5" s="60"/>
      <c r="K5" s="60"/>
      <c r="L5" s="60"/>
      <c r="M5" s="60"/>
      <c r="N5" s="60"/>
      <c r="O5" s="60"/>
      <c r="P5" s="60"/>
      <c r="Q5" s="60"/>
      <c r="R5" s="60"/>
      <c r="S5" s="60"/>
      <c r="T5" s="60"/>
      <c r="U5" s="60"/>
      <c r="V5" s="60"/>
      <c r="W5" s="60"/>
      <c r="X5" s="60"/>
    </row>
    <row r="6" spans="1:24" ht="24.6" customHeight="1" x14ac:dyDescent="0.3">
      <c r="A6" s="60"/>
      <c r="B6" s="15" t="s">
        <v>3</v>
      </c>
      <c r="C6" s="15" t="s">
        <v>4</v>
      </c>
      <c r="D6" s="64">
        <v>1200</v>
      </c>
      <c r="E6" s="60"/>
      <c r="F6" s="60"/>
      <c r="G6" s="60"/>
      <c r="H6" s="60"/>
      <c r="I6" s="60"/>
      <c r="J6" s="60"/>
      <c r="K6" s="60"/>
      <c r="L6" s="60"/>
      <c r="M6" s="60"/>
      <c r="N6" s="60"/>
      <c r="O6" s="60"/>
      <c r="P6" s="60"/>
      <c r="Q6" s="60"/>
      <c r="R6" s="60"/>
      <c r="S6" s="60"/>
      <c r="T6" s="60"/>
      <c r="U6" s="60"/>
      <c r="V6" s="60"/>
      <c r="W6" s="60"/>
      <c r="X6" s="60"/>
    </row>
    <row r="7" spans="1:24" ht="24.6" customHeight="1" x14ac:dyDescent="0.3">
      <c r="A7" s="60"/>
      <c r="B7" s="15" t="s">
        <v>28</v>
      </c>
      <c r="C7" s="15" t="s">
        <v>5</v>
      </c>
      <c r="D7" s="64">
        <v>600</v>
      </c>
      <c r="E7" s="60"/>
      <c r="F7" s="60"/>
      <c r="G7" s="60"/>
      <c r="H7" s="60"/>
      <c r="I7" s="60"/>
      <c r="J7" s="60"/>
      <c r="K7" s="60"/>
      <c r="L7" s="60"/>
      <c r="M7" s="60"/>
      <c r="N7" s="60"/>
      <c r="O7" s="60"/>
      <c r="P7" s="60"/>
      <c r="Q7" s="60"/>
      <c r="R7" s="60"/>
      <c r="S7" s="60"/>
      <c r="T7" s="60"/>
      <c r="U7" s="60"/>
      <c r="V7" s="60"/>
      <c r="W7" s="60"/>
      <c r="X7" s="60"/>
    </row>
    <row r="8" spans="1:24" ht="24.6" customHeight="1" x14ac:dyDescent="0.3">
      <c r="A8" s="60"/>
      <c r="B8" s="15" t="s">
        <v>29</v>
      </c>
      <c r="C8" s="15" t="s">
        <v>6</v>
      </c>
      <c r="D8" s="64">
        <v>4500</v>
      </c>
      <c r="E8" s="60"/>
      <c r="F8" s="60"/>
      <c r="G8" s="60"/>
      <c r="H8" s="60"/>
      <c r="I8" s="60"/>
      <c r="J8" s="60"/>
      <c r="K8" s="60"/>
      <c r="L8" s="60"/>
      <c r="M8" s="60"/>
      <c r="N8" s="60"/>
      <c r="O8" s="60"/>
      <c r="P8" s="60"/>
      <c r="Q8" s="60"/>
      <c r="R8" s="60"/>
      <c r="S8" s="60"/>
      <c r="T8" s="60"/>
      <c r="U8" s="60"/>
      <c r="V8" s="60"/>
      <c r="W8" s="60"/>
      <c r="X8" s="60"/>
    </row>
    <row r="9" spans="1:24" ht="24.6" customHeight="1" x14ac:dyDescent="0.3">
      <c r="A9" s="60"/>
      <c r="B9" s="15" t="s">
        <v>7</v>
      </c>
      <c r="C9" s="15" t="s">
        <v>8</v>
      </c>
      <c r="D9" s="64">
        <v>2000</v>
      </c>
      <c r="E9" s="60"/>
      <c r="F9" s="60"/>
      <c r="G9" s="60"/>
      <c r="H9" s="60"/>
      <c r="I9" s="60"/>
      <c r="J9" s="60"/>
      <c r="K9" s="60"/>
      <c r="L9" s="60"/>
      <c r="M9" s="60"/>
      <c r="N9" s="60"/>
      <c r="O9" s="60"/>
      <c r="P9" s="60"/>
      <c r="Q9" s="60"/>
      <c r="R9" s="60"/>
      <c r="S9" s="60"/>
      <c r="T9" s="60"/>
      <c r="U9" s="60"/>
      <c r="V9" s="60"/>
      <c r="W9" s="60"/>
      <c r="X9" s="60"/>
    </row>
    <row r="10" spans="1:24" ht="24.6" customHeight="1" x14ac:dyDescent="0.3">
      <c r="A10" s="60"/>
      <c r="B10" s="15" t="s">
        <v>9</v>
      </c>
      <c r="C10" s="15" t="s">
        <v>10</v>
      </c>
      <c r="D10" s="64">
        <v>800</v>
      </c>
      <c r="E10" s="60"/>
      <c r="F10" s="60"/>
      <c r="G10" s="60"/>
      <c r="H10" s="60"/>
      <c r="I10" s="60"/>
      <c r="J10" s="60"/>
      <c r="K10" s="60"/>
      <c r="L10" s="60"/>
      <c r="M10" s="60"/>
      <c r="N10" s="60"/>
      <c r="O10" s="60"/>
      <c r="P10" s="60"/>
      <c r="Q10" s="60"/>
      <c r="R10" s="60"/>
      <c r="S10" s="60"/>
      <c r="T10" s="60"/>
      <c r="U10" s="60"/>
      <c r="V10" s="60"/>
      <c r="W10" s="60"/>
      <c r="X10" s="60"/>
    </row>
    <row r="11" spans="1:24" ht="24.6" customHeight="1" x14ac:dyDescent="0.3">
      <c r="A11" s="60"/>
      <c r="B11" s="15" t="s">
        <v>11</v>
      </c>
      <c r="C11" s="15" t="s">
        <v>30</v>
      </c>
      <c r="D11" s="64">
        <v>1000</v>
      </c>
      <c r="E11" s="60"/>
      <c r="F11" s="60"/>
      <c r="G11" s="60"/>
      <c r="H11" s="60"/>
      <c r="I11" s="60"/>
      <c r="J11" s="60"/>
      <c r="K11" s="60"/>
      <c r="L11" s="60"/>
      <c r="M11" s="60"/>
      <c r="N11" s="60"/>
      <c r="O11" s="60"/>
      <c r="P11" s="60"/>
      <c r="Q11" s="60"/>
      <c r="R11" s="60"/>
      <c r="S11" s="60"/>
      <c r="T11" s="60"/>
      <c r="U11" s="60"/>
      <c r="V11" s="60"/>
      <c r="W11" s="60"/>
      <c r="X11" s="60"/>
    </row>
    <row r="12" spans="1:24" ht="24.6" customHeight="1" x14ac:dyDescent="0.3">
      <c r="A12" s="60"/>
      <c r="B12" s="15" t="s">
        <v>12</v>
      </c>
      <c r="C12" s="15" t="s">
        <v>31</v>
      </c>
      <c r="D12" s="64">
        <v>1200</v>
      </c>
      <c r="E12" s="60"/>
      <c r="F12" s="60"/>
      <c r="G12" s="60"/>
      <c r="H12" s="60"/>
      <c r="I12" s="60"/>
      <c r="J12" s="60"/>
      <c r="K12" s="60"/>
      <c r="L12" s="60"/>
      <c r="M12" s="60"/>
      <c r="N12" s="60"/>
      <c r="O12" s="60"/>
      <c r="P12" s="60"/>
      <c r="Q12" s="60"/>
      <c r="R12" s="60"/>
      <c r="S12" s="60"/>
      <c r="T12" s="60"/>
      <c r="U12" s="60"/>
      <c r="V12" s="60"/>
      <c r="W12" s="60"/>
      <c r="X12" s="60"/>
    </row>
    <row r="13" spans="1:24" ht="24.6" customHeight="1" x14ac:dyDescent="0.3">
      <c r="A13" s="60"/>
      <c r="B13" s="15" t="s">
        <v>32</v>
      </c>
      <c r="C13" s="15" t="s">
        <v>33</v>
      </c>
      <c r="D13" s="64">
        <v>2000</v>
      </c>
      <c r="E13" s="60"/>
      <c r="F13" s="60"/>
      <c r="G13" s="60"/>
      <c r="H13" s="60"/>
      <c r="I13" s="60"/>
      <c r="J13" s="60"/>
      <c r="K13" s="60"/>
      <c r="L13" s="60"/>
      <c r="M13" s="60"/>
      <c r="N13" s="60"/>
      <c r="O13" s="60"/>
      <c r="P13" s="60"/>
      <c r="Q13" s="60"/>
      <c r="R13" s="60"/>
      <c r="S13" s="60"/>
      <c r="T13" s="60"/>
      <c r="U13" s="60"/>
      <c r="V13" s="60"/>
      <c r="W13" s="60"/>
      <c r="X13" s="60"/>
    </row>
    <row r="14" spans="1:24" ht="24.6" customHeight="1" x14ac:dyDescent="0.3">
      <c r="A14" s="60"/>
      <c r="B14" s="15" t="s">
        <v>13</v>
      </c>
      <c r="C14" s="15" t="s">
        <v>34</v>
      </c>
      <c r="D14" s="64">
        <v>1000</v>
      </c>
      <c r="E14" s="60"/>
      <c r="F14" s="60"/>
      <c r="G14" s="60"/>
      <c r="H14" s="60"/>
      <c r="I14" s="60"/>
      <c r="J14" s="60"/>
      <c r="K14" s="60"/>
      <c r="L14" s="60"/>
      <c r="M14" s="60"/>
      <c r="N14" s="60"/>
      <c r="O14" s="60"/>
      <c r="P14" s="60"/>
      <c r="Q14" s="60"/>
      <c r="R14" s="60"/>
      <c r="S14" s="60"/>
      <c r="T14" s="60"/>
      <c r="U14" s="60"/>
      <c r="V14" s="60"/>
      <c r="W14" s="60"/>
      <c r="X14" s="60"/>
    </row>
    <row r="15" spans="1:24" ht="24.6" customHeight="1" x14ac:dyDescent="0.3">
      <c r="A15" s="60"/>
      <c r="B15" s="15" t="s">
        <v>35</v>
      </c>
      <c r="C15" s="15" t="s">
        <v>36</v>
      </c>
      <c r="D15" s="64">
        <v>1200</v>
      </c>
      <c r="E15" s="60"/>
      <c r="F15" s="60"/>
      <c r="G15" s="60"/>
      <c r="H15" s="60"/>
      <c r="I15" s="60"/>
      <c r="J15" s="60"/>
      <c r="K15" s="60"/>
      <c r="L15" s="60"/>
      <c r="M15" s="60"/>
      <c r="N15" s="60"/>
      <c r="O15" s="60"/>
      <c r="P15" s="60"/>
      <c r="Q15" s="60"/>
      <c r="R15" s="60"/>
      <c r="S15" s="60"/>
      <c r="T15" s="60"/>
      <c r="U15" s="60"/>
      <c r="V15" s="60"/>
      <c r="W15" s="60"/>
      <c r="X15" s="60"/>
    </row>
    <row r="16" spans="1:24" ht="24.6" customHeight="1" x14ac:dyDescent="0.3">
      <c r="A16" s="60"/>
      <c r="B16" s="15" t="s">
        <v>37</v>
      </c>
      <c r="C16" s="15" t="s">
        <v>99</v>
      </c>
      <c r="D16" s="65">
        <v>1250</v>
      </c>
      <c r="E16" s="60"/>
      <c r="F16" s="60"/>
      <c r="G16" s="60"/>
      <c r="H16" s="60"/>
      <c r="I16" s="60"/>
      <c r="J16" s="60"/>
      <c r="K16" s="60"/>
      <c r="L16" s="60"/>
      <c r="M16" s="60"/>
      <c r="N16" s="60"/>
      <c r="O16" s="60"/>
      <c r="P16" s="60"/>
      <c r="Q16" s="60"/>
      <c r="R16" s="60"/>
      <c r="S16" s="60"/>
      <c r="T16" s="60"/>
      <c r="U16" s="60"/>
      <c r="V16" s="60"/>
      <c r="W16" s="60"/>
      <c r="X16" s="60"/>
    </row>
    <row r="17" spans="1:24" ht="14.4" customHeight="1" x14ac:dyDescent="0.3">
      <c r="A17" s="60"/>
      <c r="B17" s="69" t="s">
        <v>100</v>
      </c>
      <c r="C17" s="69"/>
      <c r="D17" s="68">
        <f>SUM(D6:D16)</f>
        <v>16750</v>
      </c>
      <c r="E17" s="60"/>
      <c r="F17" s="60"/>
      <c r="G17" s="60"/>
      <c r="H17" s="60"/>
      <c r="I17" s="60"/>
      <c r="J17" s="60"/>
      <c r="K17" s="60"/>
      <c r="L17" s="60"/>
      <c r="M17" s="60"/>
      <c r="N17" s="60"/>
      <c r="O17" s="60"/>
      <c r="P17" s="60"/>
      <c r="Q17" s="60"/>
      <c r="R17" s="60"/>
      <c r="S17" s="60"/>
      <c r="T17" s="60"/>
      <c r="U17" s="60"/>
      <c r="V17" s="60"/>
      <c r="W17" s="60"/>
      <c r="X17" s="60"/>
    </row>
    <row r="18" spans="1:24" ht="28.2" customHeight="1" x14ac:dyDescent="0.3">
      <c r="A18" s="60"/>
      <c r="B18" s="35"/>
      <c r="C18" s="15"/>
      <c r="D18" s="35"/>
      <c r="E18" s="60"/>
      <c r="F18" s="60"/>
      <c r="G18" s="60"/>
      <c r="H18" s="60"/>
      <c r="I18" s="60"/>
      <c r="J18" s="60"/>
      <c r="K18" s="60"/>
      <c r="L18" s="60"/>
      <c r="M18" s="60"/>
      <c r="N18" s="60"/>
      <c r="O18" s="60"/>
      <c r="P18" s="60"/>
      <c r="Q18" s="60"/>
      <c r="R18" s="60"/>
      <c r="S18" s="60"/>
      <c r="T18" s="60"/>
      <c r="U18" s="60"/>
      <c r="V18" s="60"/>
      <c r="W18" s="60"/>
      <c r="X18" s="60"/>
    </row>
    <row r="19" spans="1:24" ht="28.2" customHeight="1" x14ac:dyDescent="0.3">
      <c r="A19" s="60"/>
      <c r="B19" s="120" t="s">
        <v>163</v>
      </c>
      <c r="C19" s="120"/>
      <c r="D19" s="120"/>
      <c r="E19" s="60"/>
      <c r="F19" s="60"/>
      <c r="G19" s="60"/>
      <c r="H19" s="60"/>
      <c r="I19" s="60"/>
      <c r="J19" s="60"/>
      <c r="K19" s="60"/>
      <c r="L19" s="60"/>
      <c r="M19" s="60"/>
      <c r="N19" s="60"/>
      <c r="O19" s="60"/>
      <c r="P19" s="60"/>
      <c r="Q19" s="60"/>
      <c r="R19" s="60"/>
      <c r="S19" s="60"/>
      <c r="T19" s="60"/>
      <c r="U19" s="60"/>
      <c r="V19" s="60"/>
      <c r="W19" s="60"/>
      <c r="X19" s="60"/>
    </row>
    <row r="20" spans="1:24" ht="28.2" customHeight="1" x14ac:dyDescent="0.3">
      <c r="A20" s="60"/>
      <c r="B20" s="120"/>
      <c r="C20" s="120"/>
      <c r="D20" s="120"/>
      <c r="E20" s="60"/>
      <c r="F20" s="60"/>
      <c r="G20" s="60"/>
      <c r="H20" s="60"/>
      <c r="I20" s="60"/>
      <c r="J20" s="60"/>
      <c r="K20" s="60"/>
      <c r="L20" s="60"/>
      <c r="M20" s="60"/>
      <c r="N20" s="60"/>
      <c r="O20" s="60"/>
      <c r="P20" s="60"/>
      <c r="Q20" s="60"/>
      <c r="R20" s="60"/>
      <c r="S20" s="60"/>
      <c r="T20" s="60"/>
      <c r="U20" s="60"/>
      <c r="V20" s="60"/>
      <c r="W20" s="60"/>
      <c r="X20" s="60"/>
    </row>
    <row r="21" spans="1:24" ht="14.4" customHeight="1" x14ac:dyDescent="0.3">
      <c r="A21" s="60"/>
      <c r="B21" s="60"/>
      <c r="C21" s="62"/>
      <c r="D21" s="60"/>
      <c r="E21" s="60"/>
      <c r="F21" s="60"/>
      <c r="G21" s="60"/>
      <c r="H21" s="60"/>
      <c r="I21" s="60"/>
      <c r="J21" s="60"/>
      <c r="K21" s="60"/>
      <c r="L21" s="60"/>
      <c r="M21" s="60"/>
      <c r="N21" s="60"/>
      <c r="O21" s="60"/>
      <c r="P21" s="60"/>
      <c r="Q21" s="60"/>
      <c r="R21" s="60"/>
      <c r="S21" s="60"/>
      <c r="T21" s="60"/>
      <c r="U21" s="60"/>
      <c r="V21" s="60"/>
      <c r="W21" s="60"/>
      <c r="X21" s="60"/>
    </row>
    <row r="22" spans="1:24" ht="14.4" customHeight="1" x14ac:dyDescent="0.3">
      <c r="A22" s="60"/>
      <c r="B22" s="60"/>
      <c r="C22" s="62"/>
      <c r="D22" s="60"/>
      <c r="E22" s="60"/>
      <c r="F22" s="60"/>
      <c r="G22" s="60"/>
      <c r="H22" s="60"/>
      <c r="I22" s="62"/>
      <c r="J22" s="62"/>
      <c r="K22" s="60"/>
      <c r="L22" s="60"/>
      <c r="M22" s="60"/>
      <c r="N22" s="60"/>
      <c r="O22" s="60"/>
      <c r="P22" s="60"/>
      <c r="Q22" s="60"/>
      <c r="R22" s="60"/>
      <c r="S22" s="60"/>
      <c r="T22" s="60"/>
      <c r="U22" s="60"/>
      <c r="V22" s="60"/>
      <c r="W22" s="60"/>
      <c r="X22" s="60"/>
    </row>
    <row r="23" spans="1:24" ht="14.4" customHeight="1" x14ac:dyDescent="0.3">
      <c r="A23" s="60"/>
      <c r="B23" s="60"/>
      <c r="C23" s="62"/>
      <c r="D23" s="60"/>
      <c r="E23" s="60"/>
      <c r="F23" s="60"/>
      <c r="G23" s="60"/>
      <c r="H23" s="60"/>
      <c r="I23" s="62"/>
      <c r="J23" s="62"/>
      <c r="K23" s="60"/>
      <c r="L23" s="60"/>
      <c r="M23" s="60"/>
      <c r="N23" s="60"/>
      <c r="O23" s="60"/>
      <c r="P23" s="60"/>
      <c r="Q23" s="60"/>
      <c r="R23" s="60"/>
      <c r="S23" s="60"/>
      <c r="T23" s="60"/>
      <c r="U23" s="60"/>
      <c r="V23" s="60"/>
      <c r="W23" s="60"/>
      <c r="X23" s="60"/>
    </row>
    <row r="24" spans="1:24" ht="14.4" customHeight="1" x14ac:dyDescent="0.3">
      <c r="A24" s="60"/>
      <c r="B24" s="60"/>
      <c r="C24" s="62"/>
      <c r="D24" s="60"/>
      <c r="E24" s="60"/>
      <c r="F24" s="60"/>
      <c r="G24" s="60"/>
      <c r="H24" s="60"/>
      <c r="I24" s="62"/>
      <c r="J24" s="62"/>
      <c r="K24" s="60"/>
      <c r="L24" s="60"/>
      <c r="M24" s="60"/>
      <c r="N24" s="60"/>
      <c r="O24" s="60"/>
      <c r="P24" s="60"/>
      <c r="Q24" s="60"/>
      <c r="R24" s="60"/>
      <c r="S24" s="60"/>
      <c r="T24" s="60"/>
      <c r="U24" s="60"/>
      <c r="V24" s="60"/>
      <c r="W24" s="60"/>
      <c r="X24" s="60"/>
    </row>
    <row r="25" spans="1:24" ht="14.4" customHeight="1" x14ac:dyDescent="0.3">
      <c r="A25" s="60"/>
      <c r="B25" s="60"/>
      <c r="C25" s="62"/>
      <c r="D25" s="60"/>
      <c r="E25" s="60"/>
      <c r="F25" s="60"/>
      <c r="G25" s="60"/>
      <c r="H25" s="60"/>
      <c r="I25" s="62"/>
      <c r="J25" s="62"/>
      <c r="K25" s="60"/>
      <c r="L25" s="60"/>
      <c r="M25" s="60"/>
      <c r="N25" s="60"/>
      <c r="O25" s="60"/>
      <c r="P25" s="60"/>
      <c r="Q25" s="60"/>
      <c r="R25" s="60"/>
      <c r="S25" s="60"/>
      <c r="T25" s="60"/>
      <c r="U25" s="60"/>
      <c r="V25" s="60"/>
      <c r="W25" s="60"/>
      <c r="X25" s="60"/>
    </row>
    <row r="26" spans="1:24" ht="14.4" customHeight="1" x14ac:dyDescent="0.3">
      <c r="A26" s="60"/>
      <c r="B26" s="60"/>
      <c r="C26" s="62"/>
      <c r="D26" s="60"/>
      <c r="E26" s="60"/>
      <c r="F26" s="60"/>
      <c r="G26" s="60"/>
      <c r="H26" s="60"/>
      <c r="I26" s="62"/>
      <c r="J26" s="2"/>
    </row>
    <row r="27" spans="1:24" ht="14.4" customHeight="1" x14ac:dyDescent="0.3">
      <c r="A27" s="60"/>
      <c r="B27" s="60"/>
      <c r="C27" s="62"/>
      <c r="D27" s="60"/>
      <c r="E27" s="60"/>
      <c r="F27" s="60"/>
      <c r="G27" s="60"/>
      <c r="H27" s="60"/>
      <c r="I27" s="62"/>
      <c r="J27" s="2"/>
    </row>
    <row r="28" spans="1:24" ht="14.4" customHeight="1" x14ac:dyDescent="0.3">
      <c r="A28" s="60"/>
      <c r="B28" s="60"/>
      <c r="C28" s="62"/>
      <c r="D28" s="60"/>
      <c r="E28" s="60"/>
      <c r="F28" s="60"/>
      <c r="G28" s="60"/>
      <c r="H28" s="60"/>
      <c r="I28" s="60"/>
    </row>
  </sheetData>
  <mergeCells count="4">
    <mergeCell ref="B3:D3"/>
    <mergeCell ref="B17:C17"/>
    <mergeCell ref="B19:D20"/>
    <mergeCell ref="B1:D2"/>
  </mergeCells>
  <pageMargins left="0.7" right="0.7" top="0.75" bottom="0.75" header="0.3" footer="0.3"/>
  <pageSetup paperSize="0" orientation="portrait" horizontalDpi="203" verticalDpi="203"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A1292-BB5A-43F2-8F02-5595B3679F81}">
  <dimension ref="A1:V33"/>
  <sheetViews>
    <sheetView zoomScale="85" zoomScaleNormal="85" workbookViewId="0">
      <pane xSplit="11" topLeftCell="L1" activePane="topRight" state="frozen"/>
      <selection pane="topRight" sqref="A1:V33"/>
    </sheetView>
  </sheetViews>
  <sheetFormatPr baseColWidth="10" defaultRowHeight="14.4" x14ac:dyDescent="0.3"/>
  <cols>
    <col min="1" max="1" width="22.6640625" style="6" customWidth="1"/>
    <col min="2" max="4" width="12.88671875" style="6" bestFit="1" customWidth="1"/>
    <col min="5" max="6" width="11.5546875" style="6"/>
    <col min="7" max="11" width="14.5546875" style="6" customWidth="1"/>
    <col min="12" max="17" width="11.5546875" style="6"/>
    <col min="18" max="18" width="13.88671875" style="6" customWidth="1"/>
    <col min="19" max="19" width="11.5546875" style="6"/>
    <col min="20" max="20" width="21.88671875" style="6" customWidth="1"/>
    <col min="21" max="21" width="11.5546875" style="6"/>
    <col min="22" max="22" width="11.88671875" style="6" bestFit="1" customWidth="1"/>
    <col min="23" max="16384" width="11.5546875" style="6"/>
  </cols>
  <sheetData>
    <row r="1" spans="1:18" x14ac:dyDescent="0.3">
      <c r="A1" s="115" t="s">
        <v>147</v>
      </c>
      <c r="B1" s="115"/>
      <c r="C1" s="115"/>
      <c r="D1" s="115"/>
    </row>
    <row r="2" spans="1:18" ht="15" thickBot="1" x14ac:dyDescent="0.35">
      <c r="A2" s="115" t="s">
        <v>153</v>
      </c>
      <c r="B2" s="115"/>
      <c r="C2" s="115"/>
      <c r="D2" s="115"/>
    </row>
    <row r="3" spans="1:18" x14ac:dyDescent="0.3">
      <c r="O3" s="104" t="s">
        <v>88</v>
      </c>
      <c r="P3" s="105"/>
      <c r="Q3" s="105"/>
      <c r="R3" s="106"/>
    </row>
    <row r="4" spans="1:18" ht="24" x14ac:dyDescent="0.3">
      <c r="A4" s="116" t="s">
        <v>90</v>
      </c>
      <c r="B4" s="117" t="s">
        <v>39</v>
      </c>
      <c r="C4" s="117"/>
      <c r="D4" s="117"/>
      <c r="G4" s="119" t="s">
        <v>155</v>
      </c>
      <c r="O4" s="50" t="s">
        <v>77</v>
      </c>
      <c r="P4" s="22" t="s">
        <v>75</v>
      </c>
      <c r="Q4" s="22" t="s">
        <v>76</v>
      </c>
      <c r="R4" s="23" t="s">
        <v>130</v>
      </c>
    </row>
    <row r="5" spans="1:18" ht="14.4" customHeight="1" x14ac:dyDescent="0.3">
      <c r="A5" s="5" t="s">
        <v>91</v>
      </c>
      <c r="G5" s="118" t="s">
        <v>161</v>
      </c>
      <c r="H5" s="118"/>
      <c r="I5" s="118"/>
      <c r="J5" s="118"/>
      <c r="K5" s="118"/>
      <c r="O5" s="51" t="s">
        <v>52</v>
      </c>
      <c r="P5" s="52">
        <f>'Cash Flow Year 3'!C10</f>
        <v>2450</v>
      </c>
      <c r="Q5" s="52">
        <f>'Cash Flow Year 3'!C22</f>
        <v>2030</v>
      </c>
      <c r="R5" s="53">
        <f>P5-Q5</f>
        <v>420</v>
      </c>
    </row>
    <row r="6" spans="1:18" x14ac:dyDescent="0.3">
      <c r="A6" s="83" t="s">
        <v>157</v>
      </c>
      <c r="B6" s="90">
        <f>'Cash Flow Year 1'!C25</f>
        <v>19787.5</v>
      </c>
      <c r="D6" s="90"/>
      <c r="G6" s="118"/>
      <c r="H6" s="118"/>
      <c r="I6" s="118"/>
      <c r="J6" s="118"/>
      <c r="K6" s="118"/>
      <c r="O6" s="51" t="s">
        <v>53</v>
      </c>
      <c r="P6" s="52">
        <f>'Cash Flow Year 3'!D10</f>
        <v>3590</v>
      </c>
      <c r="Q6" s="52">
        <f>'Cash Flow Year 3'!D22</f>
        <v>2100</v>
      </c>
      <c r="R6" s="53">
        <f t="shared" ref="R6:R16" si="0">P6-Q6</f>
        <v>1490</v>
      </c>
    </row>
    <row r="7" spans="1:18" ht="14.4" customHeight="1" x14ac:dyDescent="0.3">
      <c r="A7" s="83" t="s">
        <v>158</v>
      </c>
      <c r="B7" s="90">
        <f>'Cash Flow Year 2'!C25</f>
        <v>27987.5</v>
      </c>
      <c r="G7" s="118"/>
      <c r="H7" s="118"/>
      <c r="I7" s="118"/>
      <c r="J7" s="118"/>
      <c r="K7" s="118"/>
      <c r="O7" s="51" t="s">
        <v>54</v>
      </c>
      <c r="P7" s="52">
        <f>'Cash Flow Year 3'!E10</f>
        <v>4965</v>
      </c>
      <c r="Q7" s="52">
        <f>'Cash Flow Year 3'!E22</f>
        <v>2430</v>
      </c>
      <c r="R7" s="53">
        <f t="shared" si="0"/>
        <v>2535</v>
      </c>
    </row>
    <row r="8" spans="1:18" x14ac:dyDescent="0.3">
      <c r="A8" s="83" t="s">
        <v>159</v>
      </c>
      <c r="B8" s="90">
        <f>'Cash Flow Year 3'!C25</f>
        <v>30775</v>
      </c>
      <c r="G8" s="118"/>
      <c r="H8" s="118"/>
      <c r="I8" s="118"/>
      <c r="J8" s="118"/>
      <c r="K8" s="118"/>
      <c r="O8" s="51" t="s">
        <v>55</v>
      </c>
      <c r="P8" s="52">
        <f>'Cash Flow Year 3'!F10</f>
        <v>5535</v>
      </c>
      <c r="Q8" s="52">
        <f>'Cash Flow Year 3'!F22</f>
        <v>2580</v>
      </c>
      <c r="R8" s="53">
        <f t="shared" si="0"/>
        <v>2955</v>
      </c>
    </row>
    <row r="9" spans="1:18" x14ac:dyDescent="0.3">
      <c r="A9" s="84" t="s">
        <v>135</v>
      </c>
      <c r="B9" s="86"/>
      <c r="C9" s="86"/>
      <c r="D9" s="86">
        <f>SUM(B6:B8)</f>
        <v>78550</v>
      </c>
      <c r="G9" s="118"/>
      <c r="H9" s="118"/>
      <c r="I9" s="118"/>
      <c r="J9" s="118"/>
      <c r="K9" s="118"/>
      <c r="O9" s="51" t="s">
        <v>20</v>
      </c>
      <c r="P9" s="52">
        <f>'Cash Flow Year 3'!G10</f>
        <v>6375</v>
      </c>
      <c r="Q9" s="52">
        <f>'Cash Flow Year 3'!G22</f>
        <v>2730</v>
      </c>
      <c r="R9" s="53">
        <f t="shared" si="0"/>
        <v>3645</v>
      </c>
    </row>
    <row r="10" spans="1:18" x14ac:dyDescent="0.3">
      <c r="B10" s="85"/>
      <c r="C10" s="85"/>
      <c r="D10" s="85"/>
      <c r="G10" s="118"/>
      <c r="H10" s="118"/>
      <c r="I10" s="118"/>
      <c r="J10" s="118"/>
      <c r="K10" s="118"/>
      <c r="O10" s="51" t="s">
        <v>56</v>
      </c>
      <c r="P10" s="52">
        <f>'Cash Flow Year 3'!H10</f>
        <v>7550</v>
      </c>
      <c r="Q10" s="52">
        <f>'Cash Flow Year 3'!H22</f>
        <v>2850</v>
      </c>
      <c r="R10" s="53">
        <f t="shared" si="0"/>
        <v>4700</v>
      </c>
    </row>
    <row r="11" spans="1:18" x14ac:dyDescent="0.3">
      <c r="A11" s="5" t="s">
        <v>136</v>
      </c>
      <c r="B11" s="85"/>
      <c r="C11" s="85"/>
      <c r="D11" s="85"/>
      <c r="G11" s="118"/>
      <c r="H11" s="118"/>
      <c r="I11" s="118"/>
      <c r="J11" s="118"/>
      <c r="K11" s="118"/>
      <c r="O11" s="51" t="s">
        <v>57</v>
      </c>
      <c r="P11" s="52">
        <f>'Cash Flow Year 3'!I10</f>
        <v>7397.5</v>
      </c>
      <c r="Q11" s="52">
        <f>'Cash Flow Year 3'!I22</f>
        <v>3050</v>
      </c>
      <c r="R11" s="53">
        <f t="shared" si="0"/>
        <v>4347.5</v>
      </c>
    </row>
    <row r="12" spans="1:18" x14ac:dyDescent="0.3">
      <c r="A12" s="83" t="s">
        <v>131</v>
      </c>
      <c r="B12" s="90">
        <f>V24</f>
        <v>4500</v>
      </c>
      <c r="C12" s="90"/>
      <c r="D12" s="90"/>
      <c r="G12" s="118"/>
      <c r="H12" s="118"/>
      <c r="I12" s="118"/>
      <c r="J12" s="118"/>
      <c r="K12" s="118"/>
      <c r="O12" s="51" t="s">
        <v>58</v>
      </c>
      <c r="P12" s="52">
        <f>'Cash Flow Year 3'!J10</f>
        <v>6240</v>
      </c>
      <c r="Q12" s="52">
        <f>'Cash Flow Year 3'!J22</f>
        <v>2870</v>
      </c>
      <c r="R12" s="53">
        <f t="shared" si="0"/>
        <v>3370</v>
      </c>
    </row>
    <row r="13" spans="1:18" x14ac:dyDescent="0.3">
      <c r="A13" s="83" t="s">
        <v>137</v>
      </c>
      <c r="B13" s="90">
        <f>V31</f>
        <v>1200</v>
      </c>
      <c r="C13" s="90"/>
      <c r="D13" s="90"/>
      <c r="G13" s="118"/>
      <c r="H13" s="118"/>
      <c r="I13" s="118"/>
      <c r="J13" s="118"/>
      <c r="K13" s="118"/>
      <c r="O13" s="51" t="s">
        <v>59</v>
      </c>
      <c r="P13" s="52">
        <f>'Cash Flow Year 3'!K10</f>
        <v>5652.5</v>
      </c>
      <c r="Q13" s="52">
        <f>'Cash Flow Year 3'!K22</f>
        <v>2730</v>
      </c>
      <c r="R13" s="53">
        <f t="shared" si="0"/>
        <v>2922.5</v>
      </c>
    </row>
    <row r="14" spans="1:18" x14ac:dyDescent="0.3">
      <c r="A14" s="83" t="s">
        <v>139</v>
      </c>
      <c r="B14" s="90"/>
      <c r="C14" s="90">
        <f>(Q22+Q25)</f>
        <v>2070</v>
      </c>
      <c r="D14" s="90"/>
      <c r="G14" s="118"/>
      <c r="H14" s="118"/>
      <c r="I14" s="118"/>
      <c r="J14" s="118"/>
      <c r="K14" s="118"/>
      <c r="O14" s="51" t="s">
        <v>60</v>
      </c>
      <c r="P14" s="52">
        <f>'Cash Flow Year 3'!L10</f>
        <v>5065</v>
      </c>
      <c r="Q14" s="52">
        <f>'Cash Flow Year 3'!L22</f>
        <v>2660</v>
      </c>
      <c r="R14" s="53">
        <f t="shared" si="0"/>
        <v>2405</v>
      </c>
    </row>
    <row r="15" spans="1:18" x14ac:dyDescent="0.3">
      <c r="A15" s="84" t="s">
        <v>138</v>
      </c>
      <c r="B15" s="86"/>
      <c r="C15" s="86"/>
      <c r="D15" s="86">
        <f>(B12+B13)-C14</f>
        <v>3630</v>
      </c>
      <c r="G15" s="118"/>
      <c r="H15" s="118"/>
      <c r="I15" s="118"/>
      <c r="J15" s="118"/>
      <c r="K15" s="118"/>
      <c r="O15" s="51" t="s">
        <v>61</v>
      </c>
      <c r="P15" s="52">
        <f>'Cash Flow Year 3'!M10</f>
        <v>4430</v>
      </c>
      <c r="Q15" s="52">
        <f>'Cash Flow Year 3'!M22</f>
        <v>2430</v>
      </c>
      <c r="R15" s="53">
        <f t="shared" si="0"/>
        <v>2000</v>
      </c>
    </row>
    <row r="16" spans="1:18" ht="15" thickBot="1" x14ac:dyDescent="0.35">
      <c r="A16" s="89" t="s">
        <v>140</v>
      </c>
      <c r="B16" s="87"/>
      <c r="C16" s="87"/>
      <c r="D16" s="88">
        <f>D9+D15</f>
        <v>82180</v>
      </c>
      <c r="G16" s="118"/>
      <c r="H16" s="118"/>
      <c r="I16" s="118"/>
      <c r="J16" s="118"/>
      <c r="K16" s="118"/>
      <c r="O16" s="54" t="s">
        <v>62</v>
      </c>
      <c r="P16" s="55">
        <f>'Cash Flow Year 3'!N10</f>
        <v>2115</v>
      </c>
      <c r="Q16" s="55">
        <f>'Cash Flow Year 3'!N22</f>
        <v>2130</v>
      </c>
      <c r="R16" s="56">
        <f t="shared" si="0"/>
        <v>-15</v>
      </c>
    </row>
    <row r="17" spans="1:22" x14ac:dyDescent="0.3">
      <c r="A17" s="83"/>
      <c r="B17" s="83"/>
      <c r="C17" s="83"/>
      <c r="D17" s="83"/>
      <c r="G17" s="118"/>
      <c r="H17" s="118"/>
      <c r="I17" s="118"/>
      <c r="J17" s="118"/>
      <c r="K17" s="118"/>
    </row>
    <row r="18" spans="1:22" ht="15" thickBot="1" x14ac:dyDescent="0.35">
      <c r="A18" s="5" t="s">
        <v>141</v>
      </c>
      <c r="G18" s="118"/>
      <c r="H18" s="118"/>
      <c r="I18" s="118"/>
      <c r="J18" s="118"/>
      <c r="K18" s="118"/>
    </row>
    <row r="19" spans="1:22" ht="14.4" customHeight="1" x14ac:dyDescent="0.3">
      <c r="A19" s="90" t="s">
        <v>142</v>
      </c>
      <c r="B19" s="90">
        <v>0</v>
      </c>
      <c r="C19" s="90"/>
      <c r="D19" s="90"/>
      <c r="G19" s="118"/>
      <c r="H19" s="118"/>
      <c r="I19" s="118"/>
      <c r="J19" s="118"/>
      <c r="K19" s="118"/>
      <c r="O19" s="61" t="s">
        <v>162</v>
      </c>
      <c r="T19" s="107" t="s">
        <v>97</v>
      </c>
      <c r="U19" s="108"/>
      <c r="V19" s="109"/>
    </row>
    <row r="20" spans="1:22" ht="14.4" customHeight="1" x14ac:dyDescent="0.3">
      <c r="A20" s="90" t="s">
        <v>143</v>
      </c>
      <c r="B20" s="90">
        <f>V33</f>
        <v>16750</v>
      </c>
      <c r="C20" s="90"/>
      <c r="D20" s="90">
        <f>B20</f>
        <v>16750</v>
      </c>
      <c r="G20" s="118"/>
      <c r="H20" s="118"/>
      <c r="I20" s="118"/>
      <c r="J20" s="118"/>
      <c r="K20" s="118"/>
      <c r="O20" s="6" t="s">
        <v>146</v>
      </c>
      <c r="T20" s="110"/>
      <c r="U20" s="111"/>
      <c r="V20" s="112"/>
    </row>
    <row r="21" spans="1:22" ht="14.4" customHeight="1" x14ac:dyDescent="0.3">
      <c r="A21" s="90" t="s">
        <v>144</v>
      </c>
      <c r="B21" s="90"/>
      <c r="C21" s="90"/>
      <c r="D21" s="90">
        <f>D16-B20</f>
        <v>65430</v>
      </c>
      <c r="G21" s="118"/>
      <c r="H21" s="118"/>
      <c r="I21" s="118"/>
      <c r="J21" s="118"/>
      <c r="K21" s="118"/>
      <c r="O21" s="81" t="s">
        <v>131</v>
      </c>
      <c r="P21" s="81"/>
      <c r="Q21" s="82">
        <v>10</v>
      </c>
      <c r="R21" s="113" t="s">
        <v>132</v>
      </c>
      <c r="T21" s="92" t="s">
        <v>0</v>
      </c>
      <c r="U21" s="93" t="s">
        <v>1</v>
      </c>
      <c r="V21" s="94" t="s">
        <v>2</v>
      </c>
    </row>
    <row r="22" spans="1:22" ht="14.4" customHeight="1" x14ac:dyDescent="0.3">
      <c r="A22" s="89" t="s">
        <v>145</v>
      </c>
      <c r="B22" s="87"/>
      <c r="C22" s="87"/>
      <c r="D22" s="88">
        <f>D20+D21</f>
        <v>82180</v>
      </c>
      <c r="G22" s="118"/>
      <c r="H22" s="118"/>
      <c r="I22" s="118"/>
      <c r="J22" s="118"/>
      <c r="K22" s="118"/>
      <c r="O22" s="79">
        <f>V24</f>
        <v>4500</v>
      </c>
      <c r="P22" s="79"/>
      <c r="Q22" s="80">
        <f>(O22/Q21)*3</f>
        <v>1350</v>
      </c>
      <c r="R22" s="114" t="s">
        <v>154</v>
      </c>
      <c r="T22" s="95" t="s">
        <v>3</v>
      </c>
      <c r="U22" s="26" t="s">
        <v>4</v>
      </c>
      <c r="V22" s="96">
        <v>1200</v>
      </c>
    </row>
    <row r="23" spans="1:22" ht="14.4" customHeight="1" x14ac:dyDescent="0.3">
      <c r="G23" s="118"/>
      <c r="H23" s="118"/>
      <c r="I23" s="118"/>
      <c r="J23" s="118"/>
      <c r="K23" s="118"/>
      <c r="O23" s="82"/>
      <c r="P23" s="82"/>
      <c r="Q23" s="82"/>
      <c r="R23" s="82"/>
      <c r="T23" s="95" t="s">
        <v>28</v>
      </c>
      <c r="U23" s="26" t="s">
        <v>5</v>
      </c>
      <c r="V23" s="96">
        <v>600</v>
      </c>
    </row>
    <row r="24" spans="1:22" ht="14.4" customHeight="1" x14ac:dyDescent="0.3">
      <c r="O24" s="81" t="s">
        <v>134</v>
      </c>
      <c r="P24" s="81"/>
      <c r="Q24" s="82">
        <v>5</v>
      </c>
      <c r="R24" s="113" t="s">
        <v>132</v>
      </c>
      <c r="T24" s="97" t="s">
        <v>29</v>
      </c>
      <c r="U24" s="98" t="s">
        <v>6</v>
      </c>
      <c r="V24" s="99">
        <v>4500</v>
      </c>
    </row>
    <row r="25" spans="1:22" ht="14.4" customHeight="1" x14ac:dyDescent="0.3">
      <c r="O25" s="79">
        <f>V31</f>
        <v>1200</v>
      </c>
      <c r="P25" s="79"/>
      <c r="Q25" s="80">
        <f>(O25/Q24)*3</f>
        <v>720</v>
      </c>
      <c r="R25" s="114" t="s">
        <v>154</v>
      </c>
      <c r="T25" s="95" t="s">
        <v>7</v>
      </c>
      <c r="U25" s="26" t="s">
        <v>8</v>
      </c>
      <c r="V25" s="96">
        <v>2000</v>
      </c>
    </row>
    <row r="26" spans="1:22" ht="14.4" customHeight="1" x14ac:dyDescent="0.3">
      <c r="T26" s="95" t="s">
        <v>9</v>
      </c>
      <c r="U26" s="26" t="s">
        <v>10</v>
      </c>
      <c r="V26" s="96">
        <v>800</v>
      </c>
    </row>
    <row r="27" spans="1:22" ht="14.4" customHeight="1" x14ac:dyDescent="0.3">
      <c r="T27" s="95" t="s">
        <v>11</v>
      </c>
      <c r="U27" s="26" t="s">
        <v>30</v>
      </c>
      <c r="V27" s="96">
        <v>1000</v>
      </c>
    </row>
    <row r="28" spans="1:22" ht="14.4" customHeight="1" x14ac:dyDescent="0.3">
      <c r="T28" s="95" t="s">
        <v>12</v>
      </c>
      <c r="U28" s="26" t="s">
        <v>31</v>
      </c>
      <c r="V28" s="96">
        <v>1200</v>
      </c>
    </row>
    <row r="29" spans="1:22" ht="14.4" customHeight="1" x14ac:dyDescent="0.3">
      <c r="T29" s="95" t="s">
        <v>32</v>
      </c>
      <c r="U29" s="26" t="s">
        <v>33</v>
      </c>
      <c r="V29" s="96">
        <v>2000</v>
      </c>
    </row>
    <row r="30" spans="1:22" ht="14.4" customHeight="1" x14ac:dyDescent="0.3">
      <c r="T30" s="95" t="s">
        <v>13</v>
      </c>
      <c r="U30" s="26" t="s">
        <v>34</v>
      </c>
      <c r="V30" s="96">
        <v>1000</v>
      </c>
    </row>
    <row r="31" spans="1:22" ht="14.4" customHeight="1" x14ac:dyDescent="0.3">
      <c r="T31" s="97" t="s">
        <v>35</v>
      </c>
      <c r="U31" s="98" t="s">
        <v>36</v>
      </c>
      <c r="V31" s="99">
        <v>1200</v>
      </c>
    </row>
    <row r="32" spans="1:22" ht="14.4" customHeight="1" x14ac:dyDescent="0.3">
      <c r="T32" s="95" t="s">
        <v>37</v>
      </c>
      <c r="U32" s="26" t="s">
        <v>99</v>
      </c>
      <c r="V32" s="100">
        <v>1250</v>
      </c>
    </row>
    <row r="33" spans="20:22" ht="15" thickBot="1" x14ac:dyDescent="0.35">
      <c r="T33" s="101"/>
      <c r="U33" s="102"/>
      <c r="V33" s="103">
        <f>SUM(V22:V32)</f>
        <v>16750</v>
      </c>
    </row>
  </sheetData>
  <mergeCells count="10">
    <mergeCell ref="O24:P24"/>
    <mergeCell ref="O25:P25"/>
    <mergeCell ref="A1:D1"/>
    <mergeCell ref="A2:D2"/>
    <mergeCell ref="O3:R3"/>
    <mergeCell ref="B4:D4"/>
    <mergeCell ref="G5:K23"/>
    <mergeCell ref="T19:V20"/>
    <mergeCell ref="O21:P21"/>
    <mergeCell ref="O22:P2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EE04-E7C9-428C-9EA5-3AE66241175C}">
  <dimension ref="A1:C11"/>
  <sheetViews>
    <sheetView workbookViewId="0">
      <selection activeCell="C11" sqref="A1:C11"/>
    </sheetView>
  </sheetViews>
  <sheetFormatPr baseColWidth="10" defaultRowHeight="14.4" x14ac:dyDescent="0.3"/>
  <cols>
    <col min="1" max="2" width="18.33203125" customWidth="1"/>
    <col min="3" max="3" width="20.109375" customWidth="1"/>
  </cols>
  <sheetData>
    <row r="1" spans="1:3" x14ac:dyDescent="0.3">
      <c r="A1" s="72" t="s">
        <v>0</v>
      </c>
      <c r="B1" s="72" t="s">
        <v>39</v>
      </c>
      <c r="C1" s="72" t="s">
        <v>101</v>
      </c>
    </row>
    <row r="2" spans="1:3" ht="20.399999999999999" x14ac:dyDescent="0.3">
      <c r="A2" s="73" t="s">
        <v>102</v>
      </c>
      <c r="B2" s="74">
        <v>0.15</v>
      </c>
      <c r="C2" s="73" t="s">
        <v>103</v>
      </c>
    </row>
    <row r="3" spans="1:3" ht="30.6" x14ac:dyDescent="0.3">
      <c r="A3" s="73" t="s">
        <v>104</v>
      </c>
      <c r="B3" s="75" t="s">
        <v>105</v>
      </c>
      <c r="C3" s="73" t="s">
        <v>106</v>
      </c>
    </row>
    <row r="4" spans="1:3" x14ac:dyDescent="0.3">
      <c r="A4" s="73" t="s">
        <v>107</v>
      </c>
      <c r="B4" s="75" t="s">
        <v>108</v>
      </c>
      <c r="C4" s="73" t="s">
        <v>109</v>
      </c>
    </row>
    <row r="5" spans="1:3" x14ac:dyDescent="0.3">
      <c r="A5" s="73" t="s">
        <v>43</v>
      </c>
      <c r="B5" s="75" t="s">
        <v>110</v>
      </c>
      <c r="C5" s="73" t="s">
        <v>111</v>
      </c>
    </row>
    <row r="6" spans="1:3" x14ac:dyDescent="0.3">
      <c r="A6" s="73" t="s">
        <v>112</v>
      </c>
      <c r="B6" s="75" t="s">
        <v>113</v>
      </c>
      <c r="C6" s="73" t="s">
        <v>114</v>
      </c>
    </row>
    <row r="7" spans="1:3" ht="20.399999999999999" x14ac:dyDescent="0.3">
      <c r="A7" s="73" t="s">
        <v>115</v>
      </c>
      <c r="B7" s="75" t="s">
        <v>116</v>
      </c>
      <c r="C7" s="73" t="s">
        <v>117</v>
      </c>
    </row>
    <row r="8" spans="1:3" ht="20.399999999999999" x14ac:dyDescent="0.3">
      <c r="A8" s="73" t="s">
        <v>118</v>
      </c>
      <c r="B8" s="75" t="s">
        <v>119</v>
      </c>
      <c r="C8" s="73" t="s">
        <v>120</v>
      </c>
    </row>
    <row r="9" spans="1:3" x14ac:dyDescent="0.3">
      <c r="A9" s="73" t="s">
        <v>121</v>
      </c>
      <c r="B9" s="75" t="s">
        <v>122</v>
      </c>
      <c r="C9" s="73" t="s">
        <v>123</v>
      </c>
    </row>
    <row r="10" spans="1:3" ht="20.399999999999999" x14ac:dyDescent="0.3">
      <c r="A10" s="73" t="s">
        <v>124</v>
      </c>
      <c r="B10" s="75" t="s">
        <v>125</v>
      </c>
      <c r="C10" s="73" t="s">
        <v>123</v>
      </c>
    </row>
    <row r="11" spans="1:3" x14ac:dyDescent="0.3">
      <c r="A11" s="73" t="s">
        <v>126</v>
      </c>
      <c r="B11" s="76" t="s">
        <v>127</v>
      </c>
      <c r="C11" s="73"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CA349-7D6C-4BB9-BB6F-19FCBCFA3504}">
  <dimension ref="A1:AD54"/>
  <sheetViews>
    <sheetView zoomScale="85" zoomScaleNormal="85" workbookViewId="0">
      <selection sqref="A1:AC34"/>
    </sheetView>
  </sheetViews>
  <sheetFormatPr baseColWidth="10" defaultRowHeight="14.4" x14ac:dyDescent="0.3"/>
  <cols>
    <col min="1" max="2" width="11.5546875" style="1"/>
    <col min="3" max="3" width="13.6640625" style="1" customWidth="1"/>
    <col min="4" max="14" width="11.5546875" style="1"/>
    <col min="15" max="15" width="11.5546875" style="1" customWidth="1"/>
    <col min="16" max="16" width="25.5546875" style="3" customWidth="1"/>
    <col min="17" max="17" width="11.5546875" style="3" customWidth="1"/>
    <col min="18" max="29" width="6" style="3" customWidth="1"/>
    <col min="30" max="16384" width="11.5546875" style="1"/>
  </cols>
  <sheetData>
    <row r="1" spans="1:30" x14ac:dyDescent="0.3">
      <c r="A1" s="5" t="s">
        <v>42</v>
      </c>
      <c r="B1" s="6"/>
      <c r="C1" s="6"/>
      <c r="D1" s="6"/>
      <c r="E1" s="6"/>
      <c r="F1" s="6"/>
      <c r="G1" s="6"/>
      <c r="H1" s="6"/>
      <c r="I1" s="6"/>
      <c r="J1" s="6"/>
      <c r="K1" s="6"/>
      <c r="L1" s="6"/>
      <c r="M1" s="6"/>
      <c r="N1" s="6"/>
      <c r="O1" s="6"/>
      <c r="P1" s="7"/>
      <c r="Q1" s="7"/>
      <c r="R1" s="7"/>
      <c r="S1" s="7"/>
      <c r="T1" s="7"/>
      <c r="U1" s="7"/>
      <c r="V1" s="7"/>
      <c r="W1" s="7"/>
      <c r="X1" s="7"/>
      <c r="Y1" s="7"/>
      <c r="Z1" s="7"/>
      <c r="AA1" s="7"/>
      <c r="AB1" s="7"/>
      <c r="AC1" s="7"/>
      <c r="AD1" s="6"/>
    </row>
    <row r="2" spans="1:30" x14ac:dyDescent="0.3">
      <c r="A2" s="6"/>
      <c r="B2" s="6"/>
      <c r="C2" s="5" t="s">
        <v>16</v>
      </c>
      <c r="D2" s="5" t="s">
        <v>17</v>
      </c>
      <c r="E2" s="5" t="s">
        <v>18</v>
      </c>
      <c r="F2" s="5" t="s">
        <v>19</v>
      </c>
      <c r="G2" s="5" t="s">
        <v>20</v>
      </c>
      <c r="H2" s="5" t="s">
        <v>21</v>
      </c>
      <c r="I2" s="5" t="s">
        <v>22</v>
      </c>
      <c r="J2" s="5" t="s">
        <v>23</v>
      </c>
      <c r="K2" s="5" t="s">
        <v>24</v>
      </c>
      <c r="L2" s="5" t="s">
        <v>25</v>
      </c>
      <c r="M2" s="5" t="s">
        <v>26</v>
      </c>
      <c r="N2" s="5" t="s">
        <v>27</v>
      </c>
      <c r="O2" s="6"/>
      <c r="P2" s="7"/>
      <c r="Q2" s="7"/>
      <c r="R2" s="7"/>
      <c r="S2" s="7"/>
      <c r="T2" s="7"/>
      <c r="U2" s="7"/>
      <c r="V2" s="7"/>
      <c r="W2" s="7"/>
      <c r="X2" s="7"/>
      <c r="Y2" s="7"/>
      <c r="Z2" s="7"/>
      <c r="AA2" s="7"/>
      <c r="AB2" s="7"/>
      <c r="AC2" s="7"/>
      <c r="AD2" s="6"/>
    </row>
    <row r="3" spans="1:30" x14ac:dyDescent="0.3">
      <c r="A3" s="5" t="s">
        <v>15</v>
      </c>
      <c r="B3" s="6"/>
      <c r="C3" s="6"/>
      <c r="D3" s="6"/>
      <c r="E3" s="6"/>
      <c r="F3" s="6"/>
      <c r="G3" s="6"/>
      <c r="H3" s="6"/>
      <c r="I3" s="6"/>
      <c r="J3" s="6"/>
      <c r="K3" s="6"/>
      <c r="L3" s="6"/>
      <c r="M3" s="6"/>
      <c r="N3" s="6"/>
      <c r="O3" s="6"/>
      <c r="P3" s="7"/>
      <c r="Q3" s="7"/>
      <c r="R3" s="7"/>
      <c r="S3" s="7"/>
      <c r="T3" s="7"/>
      <c r="U3" s="7"/>
      <c r="V3" s="7"/>
      <c r="W3" s="7"/>
      <c r="X3" s="7"/>
      <c r="Y3" s="7"/>
      <c r="Z3" s="7"/>
      <c r="AA3" s="7"/>
      <c r="AB3" s="7"/>
      <c r="AC3" s="7"/>
      <c r="AD3" s="6"/>
    </row>
    <row r="4" spans="1:30" x14ac:dyDescent="0.3">
      <c r="A4" s="6" t="s">
        <v>14</v>
      </c>
      <c r="B4" s="6"/>
      <c r="C4" s="8">
        <f>Q32*R32</f>
        <v>720</v>
      </c>
      <c r="D4" s="6">
        <f>Q32*S32</f>
        <v>720</v>
      </c>
      <c r="E4" s="6">
        <f>Q32*T32</f>
        <v>800</v>
      </c>
      <c r="F4" s="6">
        <f>Q32*U32</f>
        <v>1040</v>
      </c>
      <c r="G4" s="6">
        <f>Q32*V32</f>
        <v>1600</v>
      </c>
      <c r="H4" s="6">
        <f>Q32*W32</f>
        <v>1760</v>
      </c>
      <c r="I4" s="6">
        <f>Q32*X32</f>
        <v>2080</v>
      </c>
      <c r="J4" s="6">
        <f>Q32*Y32</f>
        <v>2240</v>
      </c>
      <c r="K4" s="6">
        <f>Q32*Z32</f>
        <v>2080</v>
      </c>
      <c r="L4" s="6">
        <f>Q32*AA32</f>
        <v>1520</v>
      </c>
      <c r="M4" s="6">
        <f>Q32*AB32</f>
        <v>1360</v>
      </c>
      <c r="N4" s="6">
        <f>Q32*AC32</f>
        <v>1040</v>
      </c>
      <c r="O4" s="6"/>
      <c r="P4" s="7"/>
      <c r="Q4" s="7"/>
      <c r="R4" s="7"/>
      <c r="S4" s="7"/>
      <c r="T4" s="7"/>
      <c r="U4" s="7"/>
      <c r="V4" s="7"/>
      <c r="W4" s="7"/>
      <c r="X4" s="7"/>
      <c r="Y4" s="7"/>
      <c r="Z4" s="7"/>
      <c r="AA4" s="7"/>
      <c r="AB4" s="7"/>
      <c r="AC4" s="7"/>
      <c r="AD4" s="6"/>
    </row>
    <row r="5" spans="1:30" x14ac:dyDescent="0.3">
      <c r="A5" s="6" t="s">
        <v>43</v>
      </c>
      <c r="B5" s="6"/>
      <c r="C5" s="6">
        <f>Q33*R33</f>
        <v>1080</v>
      </c>
      <c r="D5" s="6">
        <f>Q33*S33</f>
        <v>1080</v>
      </c>
      <c r="E5" s="6">
        <f>Q33*T33</f>
        <v>1200</v>
      </c>
      <c r="F5" s="6">
        <f>Q33*U33</f>
        <v>1560</v>
      </c>
      <c r="G5" s="6">
        <f>Q33*V33</f>
        <v>2400</v>
      </c>
      <c r="H5" s="6">
        <f>Q33*W33</f>
        <v>2640</v>
      </c>
      <c r="I5" s="6">
        <f>Q33*X33</f>
        <v>3120</v>
      </c>
      <c r="J5" s="6">
        <f>Q33*Y33</f>
        <v>3360</v>
      </c>
      <c r="K5" s="6">
        <f>Q33*Z33</f>
        <v>3120</v>
      </c>
      <c r="L5" s="6">
        <f>Q33*AA33</f>
        <v>2280</v>
      </c>
      <c r="M5" s="6">
        <f>Q33*AB33</f>
        <v>2040</v>
      </c>
      <c r="N5" s="6">
        <f>Q33*AC33</f>
        <v>1560</v>
      </c>
      <c r="O5" s="6"/>
      <c r="P5" s="7"/>
      <c r="Q5" s="7"/>
      <c r="R5" s="7"/>
      <c r="S5" s="7"/>
      <c r="T5" s="7"/>
      <c r="U5" s="7"/>
      <c r="V5" s="7"/>
      <c r="W5" s="7"/>
      <c r="X5" s="7"/>
      <c r="Y5" s="7"/>
      <c r="Z5" s="7"/>
      <c r="AA5" s="7"/>
      <c r="AB5" s="7"/>
      <c r="AC5" s="7"/>
      <c r="AD5" s="6"/>
    </row>
    <row r="6" spans="1:30" x14ac:dyDescent="0.3">
      <c r="A6" s="6" t="s">
        <v>44</v>
      </c>
      <c r="B6" s="6"/>
      <c r="C6" s="6">
        <f>Q34*R34</f>
        <v>245</v>
      </c>
      <c r="D6" s="6">
        <f>Q34*S34</f>
        <v>245</v>
      </c>
      <c r="E6" s="6">
        <f>Q34*T34</f>
        <v>315</v>
      </c>
      <c r="F6" s="6">
        <f>Q34*U34</f>
        <v>420</v>
      </c>
      <c r="G6" s="6">
        <f>Q34*V34</f>
        <v>630</v>
      </c>
      <c r="H6" s="6">
        <f>Q34*W34</f>
        <v>700</v>
      </c>
      <c r="I6" s="6">
        <f>Q34*X34</f>
        <v>875</v>
      </c>
      <c r="J6" s="6">
        <f>Q34*Y34</f>
        <v>875</v>
      </c>
      <c r="K6" s="6">
        <f>Q34*Z34</f>
        <v>875</v>
      </c>
      <c r="L6" s="6">
        <f>Q34*AA34</f>
        <v>665</v>
      </c>
      <c r="M6" s="6">
        <f>Q34*AB34</f>
        <v>525</v>
      </c>
      <c r="N6" s="6">
        <f>Q34*AC34</f>
        <v>350</v>
      </c>
      <c r="O6" s="6"/>
      <c r="P6" s="7"/>
      <c r="Q6" s="7"/>
      <c r="R6" s="7"/>
      <c r="S6" s="7"/>
      <c r="T6" s="7"/>
      <c r="U6" s="7"/>
      <c r="V6" s="7"/>
      <c r="W6" s="7"/>
      <c r="X6" s="7"/>
      <c r="Y6" s="7"/>
      <c r="Z6" s="7"/>
      <c r="AA6" s="7"/>
      <c r="AB6" s="7"/>
      <c r="AC6" s="7"/>
      <c r="AD6" s="6"/>
    </row>
    <row r="7" spans="1:30" x14ac:dyDescent="0.3">
      <c r="A7" s="6"/>
      <c r="B7" s="6"/>
      <c r="C7" s="6"/>
      <c r="D7" s="6"/>
      <c r="E7" s="6"/>
      <c r="F7" s="6"/>
      <c r="G7" s="6"/>
      <c r="H7" s="6"/>
      <c r="I7" s="6"/>
      <c r="J7" s="6"/>
      <c r="K7" s="6"/>
      <c r="L7" s="6"/>
      <c r="M7" s="6"/>
      <c r="N7" s="6"/>
      <c r="O7" s="6"/>
      <c r="P7" s="7"/>
      <c r="Q7" s="7"/>
      <c r="R7" s="7"/>
      <c r="S7" s="7"/>
      <c r="T7" s="7"/>
      <c r="U7" s="7"/>
      <c r="V7" s="7"/>
      <c r="W7" s="7"/>
      <c r="X7" s="7"/>
      <c r="Y7" s="7"/>
      <c r="Z7" s="7"/>
      <c r="AA7" s="7"/>
      <c r="AB7" s="7"/>
      <c r="AC7" s="7"/>
      <c r="AD7" s="6"/>
    </row>
    <row r="8" spans="1:30" x14ac:dyDescent="0.3">
      <c r="A8" s="5" t="s">
        <v>45</v>
      </c>
      <c r="B8" s="6"/>
      <c r="C8" s="9">
        <f>SUM(C4:C6)</f>
        <v>2045</v>
      </c>
      <c r="D8" s="9">
        <f t="shared" ref="D8:N8" si="0">SUM(D4:D6)</f>
        <v>2045</v>
      </c>
      <c r="E8" s="9">
        <f t="shared" si="0"/>
        <v>2315</v>
      </c>
      <c r="F8" s="9">
        <f t="shared" si="0"/>
        <v>3020</v>
      </c>
      <c r="G8" s="9">
        <f t="shared" si="0"/>
        <v>4630</v>
      </c>
      <c r="H8" s="9">
        <f t="shared" si="0"/>
        <v>5100</v>
      </c>
      <c r="I8" s="9">
        <f t="shared" si="0"/>
        <v>6075</v>
      </c>
      <c r="J8" s="9">
        <f t="shared" si="0"/>
        <v>6475</v>
      </c>
      <c r="K8" s="9">
        <f t="shared" si="0"/>
        <v>6075</v>
      </c>
      <c r="L8" s="9">
        <f t="shared" si="0"/>
        <v>4465</v>
      </c>
      <c r="M8" s="9">
        <f t="shared" si="0"/>
        <v>3925</v>
      </c>
      <c r="N8" s="9">
        <f t="shared" si="0"/>
        <v>2950</v>
      </c>
      <c r="O8" s="6"/>
      <c r="P8" s="7"/>
      <c r="Q8" s="7"/>
      <c r="R8" s="7"/>
      <c r="S8" s="7"/>
      <c r="T8" s="7"/>
      <c r="U8" s="7"/>
      <c r="V8" s="7"/>
      <c r="W8" s="7"/>
      <c r="X8" s="7"/>
      <c r="Y8" s="7"/>
      <c r="Z8" s="7"/>
      <c r="AA8" s="7"/>
      <c r="AB8" s="7"/>
      <c r="AC8" s="7"/>
      <c r="AD8" s="6"/>
    </row>
    <row r="9" spans="1:30" x14ac:dyDescent="0.3">
      <c r="A9" s="5" t="s">
        <v>71</v>
      </c>
      <c r="B9" s="6"/>
      <c r="C9" s="10">
        <f>SUM(C8:N8)</f>
        <v>49120</v>
      </c>
      <c r="D9" s="6"/>
      <c r="E9" s="6"/>
      <c r="F9" s="6"/>
      <c r="G9" s="6"/>
      <c r="H9" s="6"/>
      <c r="I9" s="6"/>
      <c r="J9" s="6"/>
      <c r="K9" s="6"/>
      <c r="L9" s="6"/>
      <c r="M9" s="6"/>
      <c r="N9" s="6"/>
      <c r="O9" s="6"/>
      <c r="P9" s="7"/>
      <c r="Q9" s="7"/>
      <c r="R9" s="7"/>
      <c r="S9" s="7"/>
      <c r="T9" s="7"/>
      <c r="U9" s="7"/>
      <c r="V9" s="7"/>
      <c r="W9" s="7"/>
      <c r="X9" s="7"/>
      <c r="Y9" s="7"/>
      <c r="Z9" s="7"/>
      <c r="AA9" s="7"/>
      <c r="AB9" s="7"/>
      <c r="AC9" s="7"/>
      <c r="AD9" s="6"/>
    </row>
    <row r="10" spans="1:30" x14ac:dyDescent="0.3">
      <c r="A10" s="5"/>
      <c r="B10" s="6"/>
      <c r="C10" s="6"/>
      <c r="D10" s="6"/>
      <c r="E10" s="6"/>
      <c r="F10" s="6"/>
      <c r="G10" s="6"/>
      <c r="H10" s="6"/>
      <c r="I10" s="6"/>
      <c r="J10" s="6"/>
      <c r="K10" s="6"/>
      <c r="L10" s="6"/>
      <c r="M10" s="6"/>
      <c r="N10" s="6"/>
      <c r="O10" s="6"/>
      <c r="P10" s="7"/>
      <c r="Q10" s="7"/>
      <c r="R10" s="7"/>
      <c r="S10" s="7"/>
      <c r="T10" s="7"/>
      <c r="U10" s="7"/>
      <c r="V10" s="7"/>
      <c r="W10" s="7"/>
      <c r="X10" s="7"/>
      <c r="Y10" s="7"/>
      <c r="Z10" s="7"/>
      <c r="AA10" s="7"/>
      <c r="AB10" s="7"/>
      <c r="AC10" s="7"/>
      <c r="AD10" s="6"/>
    </row>
    <row r="11" spans="1:30" x14ac:dyDescent="0.3">
      <c r="A11" s="5" t="s">
        <v>67</v>
      </c>
      <c r="B11" s="6"/>
      <c r="C11" s="6"/>
      <c r="D11" s="6"/>
      <c r="E11" s="6"/>
      <c r="F11" s="6"/>
      <c r="G11" s="6"/>
      <c r="H11" s="6"/>
      <c r="I11" s="6"/>
      <c r="J11" s="6"/>
      <c r="K11" s="6"/>
      <c r="L11" s="6"/>
      <c r="M11" s="6"/>
      <c r="N11" s="6"/>
      <c r="O11" s="6"/>
      <c r="P11" s="7"/>
      <c r="Q11" s="7"/>
      <c r="R11" s="7"/>
      <c r="S11" s="7"/>
      <c r="T11" s="7"/>
      <c r="U11" s="7"/>
      <c r="V11" s="7"/>
      <c r="W11" s="7"/>
      <c r="X11" s="7"/>
      <c r="Y11" s="7"/>
      <c r="Z11" s="7"/>
      <c r="AA11" s="7"/>
      <c r="AB11" s="7"/>
      <c r="AC11" s="7"/>
      <c r="AD11" s="6"/>
    </row>
    <row r="12" spans="1:30" x14ac:dyDescent="0.3">
      <c r="A12" s="6" t="s">
        <v>46</v>
      </c>
      <c r="B12" s="6"/>
      <c r="C12" s="6">
        <v>600</v>
      </c>
      <c r="D12" s="6">
        <v>600</v>
      </c>
      <c r="E12" s="6">
        <v>650</v>
      </c>
      <c r="F12" s="6">
        <v>700</v>
      </c>
      <c r="G12" s="6">
        <v>820</v>
      </c>
      <c r="H12" s="6">
        <v>850</v>
      </c>
      <c r="I12" s="6">
        <v>900</v>
      </c>
      <c r="J12" s="6">
        <v>1000</v>
      </c>
      <c r="K12" s="6">
        <v>870</v>
      </c>
      <c r="L12" s="6">
        <v>800</v>
      </c>
      <c r="M12" s="6">
        <v>750</v>
      </c>
      <c r="N12" s="6">
        <v>650</v>
      </c>
      <c r="O12" s="6"/>
      <c r="P12" s="7"/>
      <c r="Q12" s="7"/>
      <c r="R12" s="7"/>
      <c r="S12" s="7"/>
      <c r="T12" s="7"/>
      <c r="U12" s="7"/>
      <c r="V12" s="7"/>
      <c r="W12" s="7"/>
      <c r="X12" s="7"/>
      <c r="Y12" s="7"/>
      <c r="Z12" s="7"/>
      <c r="AA12" s="7"/>
      <c r="AB12" s="7"/>
      <c r="AC12" s="7"/>
      <c r="AD12" s="6"/>
    </row>
    <row r="13" spans="1:30" x14ac:dyDescent="0.3">
      <c r="A13" s="6" t="s">
        <v>47</v>
      </c>
      <c r="B13" s="6"/>
      <c r="C13" s="6">
        <v>600</v>
      </c>
      <c r="D13" s="6">
        <v>600</v>
      </c>
      <c r="E13" s="6">
        <v>600</v>
      </c>
      <c r="F13" s="6">
        <v>600</v>
      </c>
      <c r="G13" s="6">
        <v>600</v>
      </c>
      <c r="H13" s="6">
        <v>600</v>
      </c>
      <c r="I13" s="6">
        <v>600</v>
      </c>
      <c r="J13" s="6">
        <v>600</v>
      </c>
      <c r="K13" s="6">
        <v>600</v>
      </c>
      <c r="L13" s="6">
        <v>600</v>
      </c>
      <c r="M13" s="6">
        <v>600</v>
      </c>
      <c r="N13" s="6">
        <v>600</v>
      </c>
      <c r="O13" s="6"/>
      <c r="P13" s="7"/>
      <c r="Q13" s="7"/>
      <c r="R13" s="7"/>
      <c r="S13" s="7"/>
      <c r="T13" s="7"/>
      <c r="U13" s="7"/>
      <c r="V13" s="7"/>
      <c r="W13" s="7"/>
      <c r="X13" s="7"/>
      <c r="Y13" s="7"/>
      <c r="Z13" s="7"/>
      <c r="AA13" s="7"/>
      <c r="AB13" s="7"/>
      <c r="AC13" s="7"/>
      <c r="AD13" s="6"/>
    </row>
    <row r="14" spans="1:30" x14ac:dyDescent="0.3">
      <c r="A14" s="6" t="s">
        <v>48</v>
      </c>
      <c r="B14" s="6"/>
      <c r="C14" s="6">
        <v>150</v>
      </c>
      <c r="D14" s="6">
        <v>150</v>
      </c>
      <c r="E14" s="6">
        <v>150</v>
      </c>
      <c r="F14" s="6">
        <v>150</v>
      </c>
      <c r="G14" s="6">
        <v>150</v>
      </c>
      <c r="H14" s="6">
        <v>150</v>
      </c>
      <c r="I14" s="6">
        <v>150</v>
      </c>
      <c r="J14" s="6">
        <v>150</v>
      </c>
      <c r="K14" s="6">
        <v>150</v>
      </c>
      <c r="L14" s="6">
        <v>150</v>
      </c>
      <c r="M14" s="6">
        <v>150</v>
      </c>
      <c r="N14" s="6">
        <v>150</v>
      </c>
      <c r="O14" s="6"/>
      <c r="P14" s="7"/>
      <c r="Q14" s="7"/>
      <c r="R14" s="7"/>
      <c r="S14" s="7"/>
      <c r="T14" s="7"/>
      <c r="U14" s="7"/>
      <c r="V14" s="7"/>
      <c r="W14" s="7"/>
      <c r="X14" s="7"/>
      <c r="Y14" s="7"/>
      <c r="Z14" s="7"/>
      <c r="AA14" s="7"/>
      <c r="AB14" s="7"/>
      <c r="AC14" s="7"/>
      <c r="AD14" s="6"/>
    </row>
    <row r="15" spans="1:30" x14ac:dyDescent="0.3">
      <c r="A15" s="6" t="s">
        <v>49</v>
      </c>
      <c r="B15" s="6"/>
      <c r="C15" s="6">
        <v>100</v>
      </c>
      <c r="D15" s="6">
        <v>100</v>
      </c>
      <c r="E15" s="6">
        <v>100</v>
      </c>
      <c r="F15" s="6">
        <v>100</v>
      </c>
      <c r="G15" s="6">
        <v>100</v>
      </c>
      <c r="H15" s="6">
        <v>120</v>
      </c>
      <c r="I15" s="6">
        <v>120</v>
      </c>
      <c r="J15" s="6">
        <v>120</v>
      </c>
      <c r="K15" s="6">
        <v>100</v>
      </c>
      <c r="L15" s="6">
        <v>100</v>
      </c>
      <c r="M15" s="6">
        <v>100</v>
      </c>
      <c r="N15" s="6">
        <v>100</v>
      </c>
      <c r="O15" s="6"/>
      <c r="P15" s="7"/>
      <c r="Q15" s="7"/>
      <c r="R15" s="7"/>
      <c r="S15" s="7"/>
      <c r="T15" s="7"/>
      <c r="U15" s="7"/>
      <c r="V15" s="7"/>
      <c r="W15" s="7"/>
      <c r="X15" s="7"/>
      <c r="Y15" s="7"/>
      <c r="Z15" s="7"/>
      <c r="AA15" s="7"/>
      <c r="AB15" s="7"/>
      <c r="AC15" s="7"/>
      <c r="AD15" s="6"/>
    </row>
    <row r="16" spans="1:30" x14ac:dyDescent="0.3">
      <c r="A16" s="6" t="s">
        <v>50</v>
      </c>
      <c r="B16" s="6"/>
      <c r="C16" s="6">
        <v>200</v>
      </c>
      <c r="D16" s="6">
        <v>200</v>
      </c>
      <c r="E16" s="6">
        <v>200</v>
      </c>
      <c r="F16" s="6">
        <v>300</v>
      </c>
      <c r="G16" s="6">
        <v>500</v>
      </c>
      <c r="H16" s="6">
        <v>500</v>
      </c>
      <c r="I16" s="6">
        <v>700</v>
      </c>
      <c r="J16" s="6">
        <v>700</v>
      </c>
      <c r="K16" s="6">
        <v>700</v>
      </c>
      <c r="L16" s="6">
        <v>700</v>
      </c>
      <c r="M16" s="6">
        <v>500</v>
      </c>
      <c r="N16" s="6">
        <v>300</v>
      </c>
      <c r="O16" s="6"/>
      <c r="P16" s="7"/>
      <c r="Q16" s="7"/>
      <c r="R16" s="7"/>
      <c r="S16" s="7"/>
      <c r="T16" s="7"/>
      <c r="U16" s="7"/>
      <c r="V16" s="7"/>
      <c r="W16" s="7"/>
      <c r="X16" s="7"/>
      <c r="Y16" s="7"/>
      <c r="Z16" s="7"/>
      <c r="AA16" s="7"/>
      <c r="AB16" s="7"/>
      <c r="AC16" s="7"/>
      <c r="AD16" s="6"/>
    </row>
    <row r="17" spans="1:30" x14ac:dyDescent="0.3">
      <c r="A17" s="6" t="s">
        <v>51</v>
      </c>
      <c r="B17" s="6"/>
      <c r="C17" s="6">
        <v>100</v>
      </c>
      <c r="D17" s="6">
        <v>100</v>
      </c>
      <c r="E17" s="6">
        <v>100</v>
      </c>
      <c r="F17" s="6">
        <v>100</v>
      </c>
      <c r="G17" s="6">
        <v>100</v>
      </c>
      <c r="H17" s="6">
        <v>100</v>
      </c>
      <c r="I17" s="6">
        <v>100</v>
      </c>
      <c r="J17" s="6">
        <v>100</v>
      </c>
      <c r="K17" s="6">
        <v>100</v>
      </c>
      <c r="L17" s="6">
        <v>100</v>
      </c>
      <c r="M17" s="6">
        <v>100</v>
      </c>
      <c r="N17" s="6">
        <v>100</v>
      </c>
      <c r="O17" s="6"/>
      <c r="P17" s="7"/>
      <c r="Q17" s="7"/>
      <c r="R17" s="7"/>
      <c r="S17" s="7"/>
      <c r="T17" s="7"/>
      <c r="U17" s="7"/>
      <c r="V17" s="7"/>
      <c r="W17" s="7"/>
      <c r="X17" s="7"/>
      <c r="Y17" s="7"/>
      <c r="Z17" s="7"/>
      <c r="AA17" s="7"/>
      <c r="AB17" s="7"/>
      <c r="AC17" s="7"/>
      <c r="AD17" s="6"/>
    </row>
    <row r="18" spans="1:30" x14ac:dyDescent="0.3">
      <c r="A18" s="6" t="s">
        <v>64</v>
      </c>
      <c r="B18" s="6"/>
      <c r="C18" s="6">
        <v>80</v>
      </c>
      <c r="D18" s="6">
        <v>80</v>
      </c>
      <c r="E18" s="6">
        <v>80</v>
      </c>
      <c r="F18" s="6">
        <v>80</v>
      </c>
      <c r="G18" s="6">
        <v>80</v>
      </c>
      <c r="H18" s="6">
        <v>80</v>
      </c>
      <c r="I18" s="6">
        <v>80</v>
      </c>
      <c r="J18" s="6">
        <v>80</v>
      </c>
      <c r="K18" s="6">
        <v>80</v>
      </c>
      <c r="L18" s="6">
        <v>80</v>
      </c>
      <c r="M18" s="6">
        <v>80</v>
      </c>
      <c r="N18" s="6">
        <v>80</v>
      </c>
      <c r="O18" s="6"/>
      <c r="P18" s="7"/>
      <c r="Q18" s="7"/>
      <c r="R18" s="7"/>
      <c r="S18" s="7"/>
      <c r="T18" s="7"/>
      <c r="U18" s="7"/>
      <c r="V18" s="7"/>
      <c r="W18" s="7"/>
      <c r="X18" s="7"/>
      <c r="Y18" s="7"/>
      <c r="Z18" s="7"/>
      <c r="AA18" s="7"/>
      <c r="AB18" s="7"/>
      <c r="AC18" s="7"/>
      <c r="AD18" s="6"/>
    </row>
    <row r="19" spans="1:30" x14ac:dyDescent="0.3">
      <c r="A19" s="6" t="s">
        <v>65</v>
      </c>
      <c r="B19" s="6"/>
      <c r="C19" s="6">
        <v>100</v>
      </c>
      <c r="D19" s="6">
        <v>100</v>
      </c>
      <c r="E19" s="6">
        <v>100</v>
      </c>
      <c r="F19" s="6">
        <v>100</v>
      </c>
      <c r="G19" s="6">
        <v>100</v>
      </c>
      <c r="H19" s="6">
        <v>100</v>
      </c>
      <c r="I19" s="6">
        <v>100</v>
      </c>
      <c r="J19" s="6">
        <v>100</v>
      </c>
      <c r="K19" s="6">
        <v>100</v>
      </c>
      <c r="L19" s="6">
        <v>100</v>
      </c>
      <c r="M19" s="6">
        <v>100</v>
      </c>
      <c r="N19" s="6">
        <v>100</v>
      </c>
      <c r="O19" s="6"/>
      <c r="P19" s="7"/>
      <c r="Q19" s="7"/>
      <c r="R19" s="7"/>
      <c r="S19" s="7"/>
      <c r="T19" s="7"/>
      <c r="U19" s="7"/>
      <c r="V19" s="7"/>
      <c r="W19" s="7"/>
      <c r="X19" s="7"/>
      <c r="Y19" s="7"/>
      <c r="Z19" s="7"/>
      <c r="AA19" s="7"/>
      <c r="AB19" s="7"/>
      <c r="AC19" s="7"/>
      <c r="AD19" s="6"/>
    </row>
    <row r="20" spans="1:30" x14ac:dyDescent="0.3">
      <c r="A20" s="6"/>
      <c r="B20" s="6"/>
      <c r="C20" s="6"/>
      <c r="D20" s="6"/>
      <c r="E20" s="6"/>
      <c r="F20" s="6"/>
      <c r="G20" s="6"/>
      <c r="H20" s="6"/>
      <c r="I20" s="6"/>
      <c r="J20" s="6"/>
      <c r="K20" s="6"/>
      <c r="L20" s="6"/>
      <c r="M20" s="6"/>
      <c r="N20" s="6"/>
      <c r="O20" s="6"/>
      <c r="P20" s="7"/>
      <c r="Q20" s="7"/>
      <c r="R20" s="7"/>
      <c r="S20" s="7"/>
      <c r="T20" s="7"/>
      <c r="U20" s="7"/>
      <c r="V20" s="7"/>
      <c r="W20" s="7"/>
      <c r="X20" s="7"/>
      <c r="Y20" s="7"/>
      <c r="Z20" s="7"/>
      <c r="AA20" s="7"/>
      <c r="AB20" s="7"/>
      <c r="AC20" s="7"/>
      <c r="AD20" s="6"/>
    </row>
    <row r="21" spans="1:30" x14ac:dyDescent="0.3">
      <c r="A21" s="5" t="s">
        <v>66</v>
      </c>
      <c r="B21" s="6"/>
      <c r="C21" s="11">
        <f>SUM(C12:C20)</f>
        <v>1930</v>
      </c>
      <c r="D21" s="11">
        <f>SUM(D12:D20)</f>
        <v>1930</v>
      </c>
      <c r="E21" s="11">
        <f>SUM(E12:E20)</f>
        <v>1980</v>
      </c>
      <c r="F21" s="11">
        <f>SUM(F12:F20)</f>
        <v>2130</v>
      </c>
      <c r="G21" s="11">
        <f>SUM(G12:G20)</f>
        <v>2450</v>
      </c>
      <c r="H21" s="11">
        <f>SUM(H12:H20)</f>
        <v>2500</v>
      </c>
      <c r="I21" s="11">
        <f>SUM(I12:I20)</f>
        <v>2750</v>
      </c>
      <c r="J21" s="11">
        <f>SUM(J12:J20)</f>
        <v>2850</v>
      </c>
      <c r="K21" s="11">
        <f>SUM(K12:K20)</f>
        <v>2700</v>
      </c>
      <c r="L21" s="11">
        <f>SUM(L12:L20)</f>
        <v>2630</v>
      </c>
      <c r="M21" s="11">
        <f>SUM(M12:M20)</f>
        <v>2380</v>
      </c>
      <c r="N21" s="11">
        <f>SUM(N12:N20)</f>
        <v>2080</v>
      </c>
      <c r="O21" s="6"/>
      <c r="P21" s="7"/>
      <c r="Q21" s="7"/>
      <c r="R21" s="7"/>
      <c r="S21" s="7"/>
      <c r="T21" s="7"/>
      <c r="U21" s="7"/>
      <c r="V21" s="7"/>
      <c r="W21" s="7"/>
      <c r="X21" s="7"/>
      <c r="Y21" s="7"/>
      <c r="Z21" s="7"/>
      <c r="AA21" s="7"/>
      <c r="AB21" s="7"/>
      <c r="AC21" s="7"/>
      <c r="AD21" s="6"/>
    </row>
    <row r="22" spans="1:30" x14ac:dyDescent="0.3">
      <c r="A22" s="5" t="s">
        <v>72</v>
      </c>
      <c r="B22" s="6"/>
      <c r="C22" s="12">
        <f>SUM(C21:N21)</f>
        <v>28310</v>
      </c>
      <c r="D22" s="6"/>
      <c r="E22" s="6"/>
      <c r="F22" s="6"/>
      <c r="G22" s="6"/>
      <c r="H22" s="6"/>
      <c r="I22" s="6"/>
      <c r="J22" s="6"/>
      <c r="K22" s="6"/>
      <c r="L22" s="6"/>
      <c r="M22" s="6"/>
      <c r="N22" s="6"/>
      <c r="O22" s="6"/>
      <c r="P22" s="7"/>
      <c r="Q22" s="7"/>
      <c r="R22" s="7"/>
      <c r="S22" s="7"/>
      <c r="T22" s="7"/>
      <c r="U22" s="7"/>
      <c r="V22" s="7"/>
      <c r="W22" s="7"/>
      <c r="X22" s="7"/>
      <c r="Y22" s="7"/>
      <c r="Z22" s="7"/>
      <c r="AA22" s="7"/>
      <c r="AB22" s="7"/>
      <c r="AC22" s="7"/>
      <c r="AD22" s="6"/>
    </row>
    <row r="23" spans="1:30" x14ac:dyDescent="0.3">
      <c r="A23" s="5"/>
      <c r="B23" s="6"/>
      <c r="C23" s="12"/>
      <c r="D23" s="6"/>
      <c r="E23" s="6"/>
      <c r="F23" s="6"/>
      <c r="G23" s="6"/>
      <c r="H23" s="6"/>
      <c r="I23" s="6"/>
      <c r="J23" s="6"/>
      <c r="K23" s="6"/>
      <c r="L23" s="6"/>
      <c r="M23" s="6"/>
      <c r="N23" s="6"/>
      <c r="O23" s="6"/>
      <c r="P23" s="7"/>
      <c r="Q23" s="7"/>
      <c r="R23" s="7"/>
      <c r="S23" s="7"/>
      <c r="T23" s="7"/>
      <c r="U23" s="7"/>
      <c r="V23" s="7"/>
      <c r="W23" s="7"/>
      <c r="X23" s="7"/>
      <c r="Y23" s="7"/>
      <c r="Z23" s="7"/>
      <c r="AA23" s="7"/>
      <c r="AB23" s="7"/>
      <c r="AC23" s="7"/>
      <c r="AD23" s="6"/>
    </row>
    <row r="24" spans="1:30" x14ac:dyDescent="0.3">
      <c r="A24" s="5" t="s">
        <v>68</v>
      </c>
      <c r="B24" s="6"/>
      <c r="C24" s="13">
        <f>C8-C21</f>
        <v>115</v>
      </c>
      <c r="D24" s="13">
        <f>D8-D21</f>
        <v>115</v>
      </c>
      <c r="E24" s="13">
        <f>E8-E21</f>
        <v>335</v>
      </c>
      <c r="F24" s="13">
        <f>F8-F21</f>
        <v>890</v>
      </c>
      <c r="G24" s="13">
        <f>G8-G21</f>
        <v>2180</v>
      </c>
      <c r="H24" s="13">
        <f>H8-H21</f>
        <v>2600</v>
      </c>
      <c r="I24" s="13">
        <f>I8-I21</f>
        <v>3325</v>
      </c>
      <c r="J24" s="13">
        <f>J8-J21</f>
        <v>3625</v>
      </c>
      <c r="K24" s="13">
        <f>K8-K21</f>
        <v>3375</v>
      </c>
      <c r="L24" s="13">
        <f>L8-L21</f>
        <v>1835</v>
      </c>
      <c r="M24" s="13">
        <f>M8-M21</f>
        <v>1545</v>
      </c>
      <c r="N24" s="13">
        <f>N8-N21</f>
        <v>870</v>
      </c>
      <c r="O24" s="6"/>
      <c r="P24" s="7"/>
      <c r="Q24" s="7"/>
      <c r="R24" s="7"/>
      <c r="S24" s="7"/>
      <c r="T24" s="7"/>
      <c r="U24" s="7"/>
      <c r="V24" s="7"/>
      <c r="W24" s="7"/>
      <c r="X24" s="7"/>
      <c r="Y24" s="7"/>
      <c r="Z24" s="7"/>
      <c r="AA24" s="7"/>
      <c r="AB24" s="7"/>
      <c r="AC24" s="7"/>
      <c r="AD24" s="6"/>
    </row>
    <row r="25" spans="1:30" x14ac:dyDescent="0.3">
      <c r="A25" s="70" t="s">
        <v>95</v>
      </c>
      <c r="B25" s="71">
        <v>0.15</v>
      </c>
      <c r="C25" s="77">
        <f>C24*B25</f>
        <v>17.25</v>
      </c>
      <c r="D25" s="78">
        <f>D24*B25</f>
        <v>17.25</v>
      </c>
      <c r="E25" s="78">
        <f>E24*B25</f>
        <v>50.25</v>
      </c>
      <c r="F25" s="78">
        <f>F24*B25</f>
        <v>133.5</v>
      </c>
      <c r="G25" s="78">
        <f>G24*B25</f>
        <v>327</v>
      </c>
      <c r="H25" s="78">
        <f>H24*B25</f>
        <v>390</v>
      </c>
      <c r="I25" s="78">
        <f>I24*B25</f>
        <v>498.75</v>
      </c>
      <c r="J25" s="78">
        <f>J24*B25</f>
        <v>543.75</v>
      </c>
      <c r="K25" s="78">
        <f>K24*B25</f>
        <v>506.25</v>
      </c>
      <c r="L25" s="78">
        <f>L24*B25</f>
        <v>275.25</v>
      </c>
      <c r="M25" s="78">
        <f>M24*B25</f>
        <v>231.75</v>
      </c>
      <c r="N25" s="78">
        <f>N24*B25</f>
        <v>130.5</v>
      </c>
      <c r="O25" s="6"/>
      <c r="P25" s="7"/>
      <c r="Q25" s="7"/>
      <c r="R25" s="7"/>
      <c r="S25" s="7"/>
      <c r="T25" s="7"/>
      <c r="U25" s="7"/>
      <c r="V25" s="7"/>
      <c r="W25" s="7"/>
      <c r="X25" s="7"/>
      <c r="Y25" s="7"/>
      <c r="Z25" s="7"/>
      <c r="AA25" s="7"/>
      <c r="AB25" s="7"/>
      <c r="AC25" s="7"/>
      <c r="AD25" s="6"/>
    </row>
    <row r="26" spans="1:30" x14ac:dyDescent="0.3">
      <c r="A26" s="60" t="s">
        <v>93</v>
      </c>
      <c r="B26" s="60"/>
      <c r="C26" s="13">
        <f>C24-(C24*B25)</f>
        <v>97.75</v>
      </c>
      <c r="D26" s="13">
        <f>D24-(D24*B25)</f>
        <v>97.75</v>
      </c>
      <c r="E26" s="13">
        <f>E24-(E24*B25)</f>
        <v>284.75</v>
      </c>
      <c r="F26" s="13">
        <f>F24-(F24*B25)</f>
        <v>756.5</v>
      </c>
      <c r="G26" s="13">
        <f>G24-(G24*B25)</f>
        <v>1853</v>
      </c>
      <c r="H26" s="13">
        <f>H24-(H24*B25)</f>
        <v>2210</v>
      </c>
      <c r="I26" s="13">
        <f>I24-(I24*B25)</f>
        <v>2826.25</v>
      </c>
      <c r="J26" s="13">
        <f>J24-(J24*B25)</f>
        <v>3081.25</v>
      </c>
      <c r="K26" s="13">
        <f>K24-(K24*B25)</f>
        <v>2868.75</v>
      </c>
      <c r="L26" s="13">
        <f>L24-(L24*B25)</f>
        <v>1559.75</v>
      </c>
      <c r="M26" s="13">
        <f>M24-(M24*B25)</f>
        <v>1313.25</v>
      </c>
      <c r="N26" s="13">
        <f>N24-(N24*B25)</f>
        <v>739.5</v>
      </c>
      <c r="O26" s="6"/>
      <c r="P26" s="7"/>
      <c r="Q26" s="7"/>
      <c r="R26" s="7"/>
      <c r="S26" s="7"/>
      <c r="T26" s="7"/>
      <c r="U26" s="7"/>
      <c r="V26" s="7"/>
      <c r="W26" s="7"/>
      <c r="X26" s="7"/>
      <c r="Y26" s="7"/>
      <c r="Z26" s="7"/>
      <c r="AA26" s="7"/>
      <c r="AB26" s="7"/>
      <c r="AC26" s="7"/>
      <c r="AD26" s="6"/>
    </row>
    <row r="27" spans="1:30" x14ac:dyDescent="0.3">
      <c r="A27" s="5" t="s">
        <v>94</v>
      </c>
      <c r="B27" s="6"/>
      <c r="C27" s="14">
        <f>SUM(C26:N26)</f>
        <v>17688.5</v>
      </c>
      <c r="D27" s="6"/>
      <c r="E27" s="6"/>
      <c r="F27" s="6"/>
      <c r="G27" s="6"/>
      <c r="H27" s="6"/>
      <c r="I27" s="6"/>
      <c r="J27" s="6"/>
      <c r="K27" s="6"/>
      <c r="L27" s="6"/>
      <c r="M27" s="6"/>
      <c r="N27" s="6"/>
      <c r="O27" s="6"/>
      <c r="P27" s="15"/>
      <c r="Q27" s="15"/>
      <c r="R27" s="15"/>
      <c r="S27" s="7"/>
      <c r="T27" s="7"/>
      <c r="U27" s="7"/>
      <c r="V27" s="7"/>
      <c r="W27" s="7"/>
      <c r="X27" s="7"/>
      <c r="Y27" s="7"/>
      <c r="Z27" s="7"/>
      <c r="AA27" s="7"/>
      <c r="AB27" s="7"/>
      <c r="AC27" s="7"/>
      <c r="AD27" s="6"/>
    </row>
    <row r="28" spans="1:30" x14ac:dyDescent="0.3">
      <c r="A28" s="6"/>
      <c r="B28" s="6"/>
      <c r="C28" s="13"/>
      <c r="D28" s="13"/>
      <c r="E28" s="13"/>
      <c r="F28" s="13"/>
      <c r="G28" s="13"/>
      <c r="H28" s="13"/>
      <c r="I28" s="13"/>
      <c r="J28" s="13"/>
      <c r="K28" s="13"/>
      <c r="L28" s="13"/>
      <c r="M28" s="13"/>
      <c r="N28" s="13"/>
      <c r="O28" s="6"/>
      <c r="P28" s="7"/>
      <c r="Q28" s="7"/>
      <c r="R28" s="7"/>
      <c r="S28" s="7"/>
      <c r="T28" s="7"/>
      <c r="U28" s="7"/>
      <c r="V28" s="7"/>
      <c r="W28" s="7"/>
      <c r="X28" s="7"/>
      <c r="Y28" s="7"/>
      <c r="Z28" s="7"/>
      <c r="AA28" s="7"/>
      <c r="AB28" s="7"/>
      <c r="AC28" s="7"/>
      <c r="AD28" s="6"/>
    </row>
    <row r="29" spans="1:30" ht="15" thickBot="1" x14ac:dyDescent="0.35">
      <c r="A29" s="6"/>
      <c r="B29" s="6"/>
      <c r="C29" s="6"/>
      <c r="D29" s="6"/>
      <c r="E29" s="6"/>
      <c r="F29" s="6"/>
      <c r="G29" s="6"/>
      <c r="H29" s="6"/>
      <c r="I29" s="6"/>
      <c r="J29" s="6"/>
      <c r="K29" s="6"/>
      <c r="L29" s="6"/>
      <c r="M29" s="6"/>
      <c r="N29" s="6"/>
      <c r="O29" s="6"/>
      <c r="P29" s="7"/>
      <c r="Q29" s="7"/>
      <c r="R29" s="7"/>
      <c r="S29" s="7"/>
      <c r="T29" s="7"/>
      <c r="U29" s="7"/>
      <c r="V29" s="7"/>
      <c r="W29" s="7"/>
      <c r="X29" s="7"/>
      <c r="Y29" s="7"/>
      <c r="Z29" s="7"/>
      <c r="AA29" s="7"/>
      <c r="AB29" s="7"/>
      <c r="AC29" s="7"/>
      <c r="AD29" s="6"/>
    </row>
    <row r="30" spans="1:30" x14ac:dyDescent="0.3">
      <c r="A30" s="6"/>
      <c r="B30" s="6"/>
      <c r="C30" s="6"/>
      <c r="D30" s="6"/>
      <c r="E30" s="6"/>
      <c r="F30" s="6"/>
      <c r="G30" s="6"/>
      <c r="H30" s="6"/>
      <c r="I30" s="6"/>
      <c r="J30" s="6"/>
      <c r="K30" s="6"/>
      <c r="L30" s="6"/>
      <c r="M30" s="6"/>
      <c r="N30" s="6"/>
      <c r="O30" s="6"/>
      <c r="P30" s="16" t="s">
        <v>38</v>
      </c>
      <c r="Q30" s="17" t="s">
        <v>39</v>
      </c>
      <c r="R30" s="18" t="s">
        <v>63</v>
      </c>
      <c r="S30" s="18"/>
      <c r="T30" s="18"/>
      <c r="U30" s="18"/>
      <c r="V30" s="18"/>
      <c r="W30" s="18"/>
      <c r="X30" s="18"/>
      <c r="Y30" s="18"/>
      <c r="Z30" s="18"/>
      <c r="AA30" s="18"/>
      <c r="AB30" s="18"/>
      <c r="AC30" s="19"/>
      <c r="AD30" s="6"/>
    </row>
    <row r="31" spans="1:30" x14ac:dyDescent="0.3">
      <c r="A31" s="6"/>
      <c r="B31" s="6"/>
      <c r="C31" s="6"/>
      <c r="D31" s="6"/>
      <c r="E31" s="6"/>
      <c r="F31" s="6"/>
      <c r="G31" s="6"/>
      <c r="H31" s="6"/>
      <c r="I31" s="6"/>
      <c r="J31" s="6"/>
      <c r="K31" s="6"/>
      <c r="L31" s="6"/>
      <c r="M31" s="6"/>
      <c r="N31" s="6"/>
      <c r="O31" s="6"/>
      <c r="P31" s="20"/>
      <c r="Q31" s="21"/>
      <c r="R31" s="22" t="s">
        <v>52</v>
      </c>
      <c r="S31" s="22" t="s">
        <v>53</v>
      </c>
      <c r="T31" s="22" t="s">
        <v>54</v>
      </c>
      <c r="U31" s="22" t="s">
        <v>55</v>
      </c>
      <c r="V31" s="22" t="s">
        <v>20</v>
      </c>
      <c r="W31" s="22" t="s">
        <v>56</v>
      </c>
      <c r="X31" s="22" t="s">
        <v>57</v>
      </c>
      <c r="Y31" s="22" t="s">
        <v>58</v>
      </c>
      <c r="Z31" s="22" t="s">
        <v>59</v>
      </c>
      <c r="AA31" s="22" t="s">
        <v>60</v>
      </c>
      <c r="AB31" s="22" t="s">
        <v>61</v>
      </c>
      <c r="AC31" s="23" t="s">
        <v>62</v>
      </c>
      <c r="AD31" s="6"/>
    </row>
    <row r="32" spans="1:30" x14ac:dyDescent="0.3">
      <c r="A32" s="6"/>
      <c r="B32" s="6"/>
      <c r="C32" s="6"/>
      <c r="D32" s="6"/>
      <c r="E32" s="6"/>
      <c r="F32" s="6"/>
      <c r="G32" s="6"/>
      <c r="H32" s="6"/>
      <c r="I32" s="6"/>
      <c r="J32" s="6"/>
      <c r="K32" s="6"/>
      <c r="L32" s="6"/>
      <c r="M32" s="6"/>
      <c r="N32" s="6"/>
      <c r="O32" s="6"/>
      <c r="P32" s="24" t="s">
        <v>40</v>
      </c>
      <c r="Q32" s="25">
        <v>80</v>
      </c>
      <c r="R32" s="26">
        <v>9</v>
      </c>
      <c r="S32" s="27">
        <v>9</v>
      </c>
      <c r="T32" s="27">
        <v>10</v>
      </c>
      <c r="U32" s="27">
        <v>13</v>
      </c>
      <c r="V32" s="27">
        <v>20</v>
      </c>
      <c r="W32" s="27">
        <v>22</v>
      </c>
      <c r="X32" s="27">
        <v>26</v>
      </c>
      <c r="Y32" s="27">
        <v>28</v>
      </c>
      <c r="Z32" s="27">
        <v>26</v>
      </c>
      <c r="AA32" s="27">
        <v>19</v>
      </c>
      <c r="AB32" s="27">
        <v>17</v>
      </c>
      <c r="AC32" s="28">
        <v>13</v>
      </c>
      <c r="AD32" s="6"/>
    </row>
    <row r="33" spans="1:30" ht="48" x14ac:dyDescent="0.3">
      <c r="A33" s="6"/>
      <c r="B33" s="6"/>
      <c r="C33" s="6"/>
      <c r="D33" s="6"/>
      <c r="E33" s="6"/>
      <c r="F33" s="6"/>
      <c r="G33" s="6"/>
      <c r="H33" s="6"/>
      <c r="I33" s="6"/>
      <c r="J33" s="6"/>
      <c r="K33" s="6"/>
      <c r="L33" s="6"/>
      <c r="M33" s="6"/>
      <c r="N33" s="6"/>
      <c r="O33" s="6"/>
      <c r="P33" s="24" t="s">
        <v>69</v>
      </c>
      <c r="Q33" s="25">
        <f>40*3</f>
        <v>120</v>
      </c>
      <c r="R33" s="26">
        <v>9</v>
      </c>
      <c r="S33" s="26">
        <v>9</v>
      </c>
      <c r="T33" s="26">
        <v>10</v>
      </c>
      <c r="U33" s="26">
        <v>13</v>
      </c>
      <c r="V33" s="26">
        <v>20</v>
      </c>
      <c r="W33" s="26">
        <v>22</v>
      </c>
      <c r="X33" s="26">
        <v>26</v>
      </c>
      <c r="Y33" s="26">
        <v>28</v>
      </c>
      <c r="Z33" s="26">
        <v>26</v>
      </c>
      <c r="AA33" s="26">
        <v>19</v>
      </c>
      <c r="AB33" s="26">
        <v>17</v>
      </c>
      <c r="AC33" s="29">
        <v>13</v>
      </c>
      <c r="AD33" s="6"/>
    </row>
    <row r="34" spans="1:30" ht="15" thickBot="1" x14ac:dyDescent="0.35">
      <c r="A34" s="6"/>
      <c r="B34" s="6"/>
      <c r="C34" s="6"/>
      <c r="D34" s="6"/>
      <c r="E34" s="6"/>
      <c r="F34" s="6"/>
      <c r="G34" s="6"/>
      <c r="H34" s="6"/>
      <c r="I34" s="6"/>
      <c r="J34" s="6"/>
      <c r="K34" s="6"/>
      <c r="L34" s="6"/>
      <c r="M34" s="6"/>
      <c r="N34" s="6"/>
      <c r="O34" s="6"/>
      <c r="P34" s="30" t="s">
        <v>41</v>
      </c>
      <c r="Q34" s="31">
        <v>35</v>
      </c>
      <c r="R34" s="32">
        <v>7</v>
      </c>
      <c r="S34" s="33">
        <v>7</v>
      </c>
      <c r="T34" s="33">
        <v>9</v>
      </c>
      <c r="U34" s="33">
        <v>12</v>
      </c>
      <c r="V34" s="33">
        <v>18</v>
      </c>
      <c r="W34" s="33">
        <v>20</v>
      </c>
      <c r="X34" s="33">
        <v>25</v>
      </c>
      <c r="Y34" s="33">
        <v>25</v>
      </c>
      <c r="Z34" s="33">
        <v>25</v>
      </c>
      <c r="AA34" s="33">
        <v>19</v>
      </c>
      <c r="AB34" s="33">
        <v>15</v>
      </c>
      <c r="AC34" s="34">
        <v>10</v>
      </c>
      <c r="AD34" s="6"/>
    </row>
    <row r="35" spans="1:30" x14ac:dyDescent="0.3">
      <c r="A35" s="6"/>
      <c r="B35" s="6"/>
      <c r="C35" s="6"/>
      <c r="D35" s="6"/>
      <c r="E35" s="6"/>
      <c r="F35" s="6"/>
      <c r="G35" s="6"/>
      <c r="H35" s="6"/>
      <c r="I35" s="6"/>
      <c r="J35" s="6"/>
      <c r="K35" s="6"/>
      <c r="L35" s="6"/>
      <c r="M35" s="6"/>
      <c r="N35" s="6"/>
      <c r="O35" s="6"/>
      <c r="P35" s="7"/>
      <c r="Q35" s="7"/>
      <c r="R35" s="7"/>
      <c r="S35" s="7"/>
      <c r="T35" s="7"/>
      <c r="U35" s="7"/>
      <c r="V35" s="7"/>
      <c r="W35" s="7"/>
      <c r="X35" s="7"/>
      <c r="Y35" s="7"/>
      <c r="Z35" s="7"/>
      <c r="AA35" s="7"/>
      <c r="AB35" s="7"/>
      <c r="AC35" s="7"/>
      <c r="AD35" s="6"/>
    </row>
    <row r="36" spans="1:30" x14ac:dyDescent="0.3">
      <c r="A36" s="6"/>
      <c r="B36" s="6"/>
      <c r="C36" s="6"/>
      <c r="D36" s="6"/>
      <c r="E36" s="6"/>
      <c r="F36" s="6"/>
      <c r="G36" s="6"/>
      <c r="H36" s="6"/>
      <c r="I36" s="6"/>
      <c r="J36" s="6"/>
      <c r="K36" s="6"/>
      <c r="L36" s="6"/>
      <c r="M36" s="6"/>
      <c r="N36" s="6"/>
      <c r="O36" s="6"/>
      <c r="P36" s="7"/>
      <c r="Q36" s="7"/>
      <c r="R36" s="7"/>
      <c r="S36" s="7"/>
      <c r="T36" s="7"/>
      <c r="U36" s="7"/>
      <c r="V36" s="7"/>
      <c r="W36" s="7"/>
      <c r="X36" s="7"/>
      <c r="Y36" s="7"/>
      <c r="Z36" s="7"/>
      <c r="AA36" s="7"/>
      <c r="AB36" s="7"/>
      <c r="AC36" s="7"/>
      <c r="AD36" s="6"/>
    </row>
    <row r="37" spans="1:30" x14ac:dyDescent="0.3">
      <c r="A37" s="6"/>
      <c r="B37" s="6"/>
      <c r="C37" s="6"/>
      <c r="D37" s="6"/>
      <c r="E37" s="6"/>
      <c r="F37" s="6"/>
      <c r="G37" s="6"/>
      <c r="H37" s="6"/>
      <c r="I37" s="6"/>
      <c r="J37" s="6"/>
      <c r="K37" s="6"/>
      <c r="L37" s="6"/>
      <c r="M37" s="6"/>
      <c r="N37" s="6"/>
      <c r="O37" s="6"/>
      <c r="P37" s="7"/>
      <c r="Q37" s="7"/>
      <c r="R37" s="7"/>
      <c r="S37" s="7"/>
      <c r="T37" s="7"/>
      <c r="U37" s="7"/>
      <c r="V37" s="7"/>
      <c r="W37" s="7"/>
      <c r="X37" s="7"/>
      <c r="Y37" s="7"/>
      <c r="Z37" s="7"/>
      <c r="AA37" s="7"/>
      <c r="AB37" s="7"/>
      <c r="AC37" s="7"/>
      <c r="AD37" s="6"/>
    </row>
    <row r="38" spans="1:30" x14ac:dyDescent="0.3">
      <c r="A38" s="6"/>
      <c r="B38" s="6"/>
      <c r="C38" s="6"/>
      <c r="D38" s="6"/>
      <c r="E38" s="6"/>
      <c r="F38" s="6"/>
      <c r="G38" s="6"/>
      <c r="H38" s="6"/>
      <c r="I38" s="6"/>
      <c r="J38" s="6"/>
      <c r="K38" s="6"/>
      <c r="L38" s="6"/>
      <c r="M38" s="6"/>
      <c r="N38" s="6"/>
      <c r="O38" s="6"/>
      <c r="P38" s="7"/>
      <c r="Q38" s="7"/>
      <c r="R38" s="7"/>
      <c r="S38" s="7"/>
      <c r="T38" s="7"/>
      <c r="U38" s="7"/>
      <c r="V38" s="7"/>
      <c r="W38" s="7"/>
      <c r="X38" s="7"/>
      <c r="Y38" s="7"/>
      <c r="Z38" s="7"/>
      <c r="AA38" s="7"/>
      <c r="AB38" s="7"/>
      <c r="AC38" s="7"/>
      <c r="AD38" s="6"/>
    </row>
    <row r="39" spans="1:30" x14ac:dyDescent="0.3">
      <c r="A39" s="6"/>
      <c r="B39" s="6"/>
      <c r="C39" s="6"/>
      <c r="D39" s="6"/>
      <c r="E39" s="6"/>
      <c r="F39" s="6"/>
      <c r="G39" s="6"/>
      <c r="H39" s="6"/>
      <c r="I39" s="6"/>
      <c r="J39" s="6"/>
      <c r="K39" s="6"/>
      <c r="L39" s="6"/>
      <c r="M39" s="6"/>
      <c r="N39" s="6"/>
      <c r="O39" s="6"/>
      <c r="P39" s="7"/>
      <c r="Q39" s="7"/>
      <c r="R39" s="7"/>
      <c r="S39" s="7"/>
      <c r="T39" s="7"/>
      <c r="U39" s="7"/>
      <c r="V39" s="7"/>
      <c r="W39" s="7"/>
      <c r="X39" s="7"/>
      <c r="Y39" s="7"/>
      <c r="Z39" s="7"/>
      <c r="AA39" s="7"/>
      <c r="AB39" s="7"/>
      <c r="AC39" s="7"/>
      <c r="AD39" s="6"/>
    </row>
    <row r="40" spans="1:30" x14ac:dyDescent="0.3">
      <c r="A40" s="6"/>
      <c r="B40" s="6"/>
      <c r="C40" s="6"/>
      <c r="D40" s="6"/>
      <c r="E40" s="6"/>
      <c r="F40" s="6"/>
      <c r="G40" s="6"/>
      <c r="H40" s="6"/>
      <c r="I40" s="6"/>
      <c r="J40" s="6"/>
      <c r="K40" s="6"/>
      <c r="L40" s="6"/>
      <c r="M40" s="6"/>
      <c r="N40" s="6"/>
      <c r="O40" s="6"/>
      <c r="P40" s="7"/>
      <c r="Q40" s="7"/>
      <c r="R40" s="7"/>
      <c r="S40" s="7"/>
      <c r="T40" s="7"/>
      <c r="U40" s="7"/>
      <c r="V40" s="7"/>
      <c r="W40" s="7"/>
      <c r="X40" s="7"/>
      <c r="Y40" s="7"/>
      <c r="Z40" s="7"/>
      <c r="AA40" s="7"/>
      <c r="AB40" s="7"/>
      <c r="AC40" s="7"/>
      <c r="AD40" s="6"/>
    </row>
    <row r="41" spans="1:30" x14ac:dyDescent="0.3">
      <c r="A41" s="6"/>
      <c r="B41" s="6"/>
      <c r="C41" s="6"/>
      <c r="D41" s="6"/>
      <c r="E41" s="6"/>
      <c r="F41" s="6"/>
      <c r="G41" s="6"/>
      <c r="H41" s="6"/>
      <c r="I41" s="6"/>
      <c r="J41" s="6"/>
      <c r="K41" s="6"/>
      <c r="L41" s="6"/>
      <c r="M41" s="6"/>
      <c r="N41" s="6"/>
      <c r="O41" s="6"/>
      <c r="P41" s="7"/>
      <c r="Q41" s="7"/>
      <c r="R41" s="7"/>
      <c r="S41" s="7"/>
      <c r="T41" s="7"/>
      <c r="U41" s="7"/>
      <c r="V41" s="7"/>
      <c r="W41" s="7"/>
      <c r="X41" s="7"/>
      <c r="Y41" s="7"/>
      <c r="Z41" s="7"/>
      <c r="AA41" s="7"/>
      <c r="AB41" s="7"/>
      <c r="AC41" s="7"/>
      <c r="AD41" s="6"/>
    </row>
    <row r="42" spans="1:30" x14ac:dyDescent="0.3">
      <c r="A42" s="6"/>
      <c r="B42" s="6"/>
      <c r="C42" s="6"/>
      <c r="D42" s="6"/>
      <c r="E42" s="6"/>
      <c r="F42" s="6"/>
      <c r="G42" s="6"/>
      <c r="H42" s="6"/>
      <c r="I42" s="6"/>
      <c r="J42" s="6"/>
      <c r="K42" s="6"/>
      <c r="L42" s="6"/>
      <c r="M42" s="6"/>
      <c r="N42" s="6"/>
      <c r="O42" s="6"/>
      <c r="P42" s="7"/>
      <c r="Q42" s="7"/>
      <c r="R42" s="7"/>
      <c r="S42" s="7"/>
      <c r="T42" s="7"/>
      <c r="U42" s="7"/>
      <c r="V42" s="7"/>
      <c r="W42" s="7"/>
      <c r="X42" s="7"/>
      <c r="Y42" s="7"/>
      <c r="Z42" s="7"/>
      <c r="AA42" s="7"/>
      <c r="AB42" s="7"/>
      <c r="AC42" s="7"/>
      <c r="AD42" s="6"/>
    </row>
    <row r="43" spans="1:30" x14ac:dyDescent="0.3">
      <c r="A43" s="6"/>
      <c r="B43" s="6"/>
      <c r="C43" s="6"/>
      <c r="D43" s="6"/>
      <c r="E43" s="6"/>
      <c r="F43" s="6"/>
      <c r="G43" s="6"/>
      <c r="H43" s="6"/>
      <c r="I43" s="6"/>
      <c r="J43" s="6"/>
      <c r="K43" s="6"/>
      <c r="L43" s="6"/>
      <c r="M43" s="6"/>
      <c r="N43" s="6"/>
      <c r="O43" s="6"/>
      <c r="P43" s="7"/>
      <c r="Q43" s="7"/>
      <c r="R43" s="7"/>
      <c r="S43" s="7"/>
      <c r="T43" s="7"/>
      <c r="U43" s="7"/>
      <c r="V43" s="7"/>
      <c r="W43" s="7"/>
      <c r="X43" s="7"/>
      <c r="Y43" s="7"/>
      <c r="Z43" s="7"/>
      <c r="AA43" s="7"/>
      <c r="AB43" s="7"/>
      <c r="AC43" s="7"/>
      <c r="AD43" s="6"/>
    </row>
    <row r="44" spans="1:30" x14ac:dyDescent="0.3">
      <c r="A44" s="6"/>
      <c r="B44" s="6"/>
      <c r="C44" s="6"/>
      <c r="D44" s="6"/>
      <c r="E44" s="6"/>
      <c r="F44" s="6"/>
      <c r="G44" s="6"/>
      <c r="H44" s="6"/>
      <c r="I44" s="6"/>
      <c r="J44" s="6"/>
      <c r="K44" s="6"/>
      <c r="L44" s="6"/>
      <c r="M44" s="6"/>
      <c r="N44" s="6"/>
      <c r="O44" s="6"/>
      <c r="P44" s="7"/>
      <c r="Q44" s="7"/>
      <c r="R44" s="7"/>
      <c r="S44" s="7"/>
      <c r="T44" s="7"/>
      <c r="U44" s="7"/>
      <c r="V44" s="7"/>
      <c r="W44" s="7"/>
      <c r="X44" s="7"/>
      <c r="Y44" s="7"/>
      <c r="Z44" s="7"/>
      <c r="AA44" s="7"/>
      <c r="AB44" s="7"/>
      <c r="AC44" s="7"/>
      <c r="AD44" s="6"/>
    </row>
    <row r="45" spans="1:30" x14ac:dyDescent="0.3">
      <c r="A45" s="6"/>
      <c r="B45" s="6"/>
      <c r="C45" s="6"/>
      <c r="D45" s="6"/>
      <c r="E45" s="6"/>
      <c r="F45" s="6"/>
      <c r="G45" s="6"/>
      <c r="H45" s="6"/>
      <c r="I45" s="6"/>
      <c r="J45" s="6"/>
      <c r="K45" s="6"/>
      <c r="L45" s="6"/>
      <c r="M45" s="6"/>
      <c r="N45" s="6"/>
      <c r="O45" s="6"/>
      <c r="P45" s="7"/>
      <c r="Q45" s="7"/>
      <c r="R45" s="7"/>
      <c r="S45" s="7"/>
      <c r="T45" s="7"/>
      <c r="U45" s="7"/>
      <c r="V45" s="7"/>
      <c r="W45" s="7"/>
      <c r="X45" s="7"/>
      <c r="Y45" s="7"/>
      <c r="Z45" s="7"/>
      <c r="AA45" s="7"/>
      <c r="AB45" s="7"/>
      <c r="AC45" s="7"/>
      <c r="AD45" s="6"/>
    </row>
    <row r="46" spans="1:30" x14ac:dyDescent="0.3">
      <c r="A46" s="6"/>
      <c r="B46" s="6"/>
      <c r="C46" s="6"/>
      <c r="D46" s="6"/>
      <c r="E46" s="6"/>
      <c r="F46" s="6"/>
      <c r="G46" s="6"/>
      <c r="H46" s="6"/>
      <c r="I46" s="6"/>
      <c r="J46" s="6"/>
      <c r="K46" s="6"/>
      <c r="L46" s="6"/>
      <c r="M46" s="6"/>
      <c r="N46" s="6"/>
      <c r="O46" s="6"/>
      <c r="P46" s="7"/>
      <c r="Q46" s="7"/>
      <c r="R46" s="7"/>
      <c r="S46" s="7"/>
      <c r="T46" s="7"/>
      <c r="U46" s="7"/>
      <c r="V46" s="7"/>
      <c r="W46" s="7"/>
      <c r="X46" s="7"/>
      <c r="Y46" s="7"/>
      <c r="Z46" s="7"/>
      <c r="AA46" s="7"/>
      <c r="AB46" s="7"/>
      <c r="AC46" s="7"/>
      <c r="AD46" s="6"/>
    </row>
    <row r="47" spans="1:30" x14ac:dyDescent="0.3">
      <c r="A47" s="6"/>
      <c r="B47" s="6"/>
      <c r="C47" s="6"/>
      <c r="D47" s="6"/>
      <c r="E47" s="6"/>
      <c r="F47" s="6"/>
      <c r="G47" s="6"/>
      <c r="H47" s="6"/>
      <c r="I47" s="6"/>
      <c r="J47" s="6"/>
      <c r="K47" s="6"/>
      <c r="L47" s="6"/>
      <c r="M47" s="6"/>
      <c r="N47" s="6"/>
      <c r="O47" s="6"/>
      <c r="P47" s="7"/>
      <c r="Q47" s="7"/>
      <c r="R47" s="7"/>
      <c r="S47" s="7"/>
      <c r="T47" s="7"/>
      <c r="U47" s="7"/>
      <c r="V47" s="7"/>
      <c r="W47" s="7"/>
      <c r="X47" s="7"/>
      <c r="Y47" s="7"/>
      <c r="Z47" s="7"/>
      <c r="AA47" s="7"/>
      <c r="AB47" s="7"/>
      <c r="AC47" s="7"/>
      <c r="AD47" s="6"/>
    </row>
    <row r="48" spans="1:30" x14ac:dyDescent="0.3">
      <c r="A48" s="6"/>
      <c r="B48" s="6"/>
      <c r="C48" s="6"/>
      <c r="D48" s="6"/>
      <c r="E48" s="6"/>
      <c r="F48" s="6"/>
      <c r="G48" s="6"/>
      <c r="H48" s="6"/>
      <c r="I48" s="6"/>
      <c r="J48" s="6"/>
      <c r="K48" s="6"/>
      <c r="L48" s="6"/>
      <c r="M48" s="6"/>
      <c r="N48" s="6"/>
      <c r="O48" s="6"/>
      <c r="P48" s="7"/>
      <c r="Q48" s="7"/>
      <c r="R48" s="7"/>
      <c r="S48" s="7"/>
      <c r="T48" s="7"/>
      <c r="U48" s="7"/>
      <c r="V48" s="7"/>
      <c r="W48" s="7"/>
      <c r="X48" s="7"/>
      <c r="Y48" s="7"/>
      <c r="Z48" s="7"/>
      <c r="AA48" s="7"/>
      <c r="AB48" s="7"/>
      <c r="AC48" s="7"/>
      <c r="AD48" s="6"/>
    </row>
    <row r="49" spans="1:30" x14ac:dyDescent="0.3">
      <c r="A49" s="6"/>
      <c r="B49" s="6"/>
      <c r="C49" s="6"/>
      <c r="D49" s="6"/>
      <c r="E49" s="6"/>
      <c r="F49" s="6"/>
      <c r="G49" s="6"/>
      <c r="H49" s="6"/>
      <c r="I49" s="6"/>
      <c r="J49" s="6"/>
      <c r="K49" s="6"/>
      <c r="L49" s="6"/>
      <c r="M49" s="6"/>
      <c r="N49" s="6"/>
      <c r="O49" s="6"/>
      <c r="P49" s="7"/>
      <c r="Q49" s="7"/>
      <c r="R49" s="7"/>
      <c r="S49" s="7"/>
      <c r="T49" s="7"/>
      <c r="U49" s="7"/>
      <c r="V49" s="7"/>
      <c r="W49" s="7"/>
      <c r="X49" s="7"/>
      <c r="Y49" s="7"/>
      <c r="Z49" s="7"/>
      <c r="AA49" s="7"/>
      <c r="AB49" s="7"/>
      <c r="AC49" s="7"/>
      <c r="AD49" s="6"/>
    </row>
    <row r="50" spans="1:30" x14ac:dyDescent="0.3">
      <c r="A50" s="6"/>
      <c r="B50" s="6"/>
      <c r="C50" s="6"/>
      <c r="D50" s="6"/>
      <c r="E50" s="6"/>
      <c r="F50" s="6"/>
      <c r="G50" s="6"/>
      <c r="H50" s="6"/>
      <c r="I50" s="6"/>
      <c r="J50" s="6"/>
      <c r="K50" s="6"/>
      <c r="L50" s="6"/>
      <c r="M50" s="6"/>
      <c r="N50" s="6"/>
      <c r="O50" s="6"/>
      <c r="P50" s="7"/>
      <c r="Q50" s="7"/>
      <c r="R50" s="7"/>
      <c r="S50" s="7"/>
      <c r="T50" s="7"/>
      <c r="U50" s="7"/>
      <c r="V50" s="7"/>
      <c r="W50" s="7"/>
      <c r="X50" s="7"/>
      <c r="Y50" s="7"/>
      <c r="Z50" s="7"/>
      <c r="AA50" s="7"/>
      <c r="AB50" s="7"/>
      <c r="AC50" s="7"/>
      <c r="AD50" s="6"/>
    </row>
    <row r="51" spans="1:30" x14ac:dyDescent="0.3">
      <c r="A51" s="6"/>
      <c r="B51" s="6"/>
      <c r="C51" s="6"/>
      <c r="D51" s="6"/>
      <c r="E51" s="6"/>
      <c r="F51" s="6"/>
      <c r="G51" s="6"/>
      <c r="H51" s="6"/>
      <c r="I51" s="6"/>
      <c r="J51" s="6"/>
      <c r="K51" s="6"/>
      <c r="L51" s="6"/>
      <c r="M51" s="6"/>
      <c r="N51" s="6"/>
      <c r="O51" s="6"/>
      <c r="P51" s="7"/>
      <c r="Q51" s="7"/>
      <c r="R51" s="7"/>
      <c r="S51" s="7"/>
      <c r="T51" s="7"/>
      <c r="U51" s="7"/>
      <c r="V51" s="7"/>
      <c r="W51" s="7"/>
      <c r="X51" s="7"/>
      <c r="Y51" s="7"/>
      <c r="Z51" s="7"/>
      <c r="AA51" s="7"/>
      <c r="AB51" s="7"/>
      <c r="AC51" s="7"/>
      <c r="AD51" s="6"/>
    </row>
    <row r="52" spans="1:30" x14ac:dyDescent="0.3">
      <c r="A52" s="6"/>
      <c r="B52" s="6"/>
      <c r="C52" s="6"/>
      <c r="D52" s="6"/>
      <c r="E52" s="6"/>
      <c r="F52" s="6"/>
      <c r="G52" s="6"/>
      <c r="H52" s="6"/>
      <c r="I52" s="6"/>
      <c r="J52" s="6"/>
      <c r="K52" s="6"/>
      <c r="L52" s="6"/>
      <c r="M52" s="6"/>
      <c r="N52" s="6"/>
      <c r="O52" s="6"/>
      <c r="P52" s="7"/>
      <c r="Q52" s="7"/>
      <c r="R52" s="7"/>
      <c r="S52" s="7"/>
      <c r="T52" s="7"/>
      <c r="U52" s="7"/>
      <c r="V52" s="7"/>
      <c r="W52" s="7"/>
      <c r="X52" s="7"/>
      <c r="Y52" s="7"/>
      <c r="Z52" s="7"/>
      <c r="AA52" s="7"/>
      <c r="AB52" s="7"/>
      <c r="AC52" s="7"/>
      <c r="AD52" s="6"/>
    </row>
    <row r="53" spans="1:30" x14ac:dyDescent="0.3">
      <c r="A53" s="6"/>
      <c r="B53" s="6"/>
      <c r="C53" s="6"/>
      <c r="D53" s="6"/>
      <c r="E53" s="6"/>
      <c r="F53" s="6"/>
      <c r="G53" s="6"/>
      <c r="H53" s="6"/>
      <c r="I53" s="6"/>
      <c r="J53" s="6"/>
      <c r="K53" s="6"/>
      <c r="L53" s="6"/>
      <c r="M53" s="6"/>
      <c r="N53" s="6"/>
      <c r="O53" s="6"/>
      <c r="P53" s="7"/>
      <c r="Q53" s="7"/>
      <c r="R53" s="7"/>
      <c r="S53" s="7"/>
      <c r="T53" s="7"/>
      <c r="U53" s="7"/>
      <c r="V53" s="7"/>
      <c r="W53" s="7"/>
      <c r="X53" s="7"/>
      <c r="Y53" s="7"/>
      <c r="Z53" s="7"/>
      <c r="AA53" s="7"/>
      <c r="AB53" s="7"/>
      <c r="AC53" s="7"/>
      <c r="AD53" s="6"/>
    </row>
    <row r="54" spans="1:30" x14ac:dyDescent="0.3">
      <c r="A54" s="6"/>
      <c r="B54" s="6"/>
      <c r="C54" s="6"/>
      <c r="D54" s="6"/>
      <c r="E54" s="6"/>
      <c r="F54" s="6"/>
      <c r="G54" s="6"/>
      <c r="H54" s="6"/>
      <c r="I54" s="6"/>
      <c r="J54" s="6"/>
      <c r="K54" s="6"/>
      <c r="L54" s="6"/>
      <c r="M54" s="6"/>
      <c r="N54" s="6"/>
      <c r="O54" s="6"/>
      <c r="P54" s="7"/>
      <c r="Q54" s="7"/>
      <c r="R54" s="7"/>
      <c r="S54" s="7"/>
      <c r="T54" s="7"/>
      <c r="U54" s="7"/>
      <c r="V54" s="7"/>
      <c r="W54" s="7"/>
      <c r="X54" s="7"/>
      <c r="Y54" s="7"/>
      <c r="Z54" s="7"/>
      <c r="AA54" s="7"/>
      <c r="AB54" s="7"/>
      <c r="AC54" s="7"/>
      <c r="AD54" s="6"/>
    </row>
  </sheetData>
  <mergeCells count="3">
    <mergeCell ref="P30:P31"/>
    <mergeCell ref="Q30:Q31"/>
    <mergeCell ref="R30:AC30"/>
  </mergeCells>
  <phoneticPr fontId="6" type="noConversion"/>
  <pageMargins left="0.7" right="0.7" top="0.75" bottom="0.75" header="0.3" footer="0.3"/>
  <ignoredErrors>
    <ignoredError sqref="C24" formula="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08BB-2D2C-4A21-A7F9-27FD661DAD6D}">
  <dimension ref="A1:AF53"/>
  <sheetViews>
    <sheetView zoomScale="85" zoomScaleNormal="85" workbookViewId="0">
      <selection sqref="A1:AC34"/>
    </sheetView>
  </sheetViews>
  <sheetFormatPr baseColWidth="10" defaultRowHeight="14.4" x14ac:dyDescent="0.3"/>
  <cols>
    <col min="1" max="2" width="11.5546875" style="1"/>
    <col min="3" max="3" width="15.5546875" style="1" customWidth="1"/>
    <col min="4" max="17" width="11.5546875" style="1"/>
    <col min="18" max="29" width="6" style="1" customWidth="1"/>
    <col min="30" max="16384" width="11.5546875" style="1"/>
  </cols>
  <sheetData>
    <row r="1" spans="1:32" x14ac:dyDescent="0.3">
      <c r="A1" s="5" t="s">
        <v>70</v>
      </c>
      <c r="B1" s="6"/>
      <c r="C1" s="6"/>
      <c r="D1" s="6"/>
      <c r="E1" s="6"/>
      <c r="F1" s="6"/>
      <c r="G1" s="6"/>
      <c r="H1" s="6"/>
      <c r="I1" s="6"/>
      <c r="J1" s="6"/>
      <c r="K1" s="6"/>
      <c r="L1" s="6"/>
      <c r="M1" s="6"/>
      <c r="N1" s="6"/>
      <c r="O1" s="6"/>
      <c r="P1" s="7"/>
      <c r="Q1" s="7"/>
      <c r="R1" s="7"/>
      <c r="S1" s="7"/>
      <c r="T1" s="7"/>
      <c r="U1" s="7"/>
      <c r="V1" s="7"/>
      <c r="W1" s="7"/>
      <c r="X1" s="7"/>
      <c r="Y1" s="7"/>
      <c r="Z1" s="7"/>
      <c r="AA1" s="7"/>
      <c r="AB1" s="7"/>
      <c r="AC1" s="7"/>
      <c r="AD1" s="6"/>
      <c r="AE1" s="6"/>
      <c r="AF1" s="6"/>
    </row>
    <row r="2" spans="1:32" x14ac:dyDescent="0.3">
      <c r="A2" s="6"/>
      <c r="B2" s="6"/>
      <c r="C2" s="5" t="s">
        <v>16</v>
      </c>
      <c r="D2" s="5" t="s">
        <v>17</v>
      </c>
      <c r="E2" s="5" t="s">
        <v>18</v>
      </c>
      <c r="F2" s="5" t="s">
        <v>19</v>
      </c>
      <c r="G2" s="5" t="s">
        <v>20</v>
      </c>
      <c r="H2" s="5" t="s">
        <v>21</v>
      </c>
      <c r="I2" s="5" t="s">
        <v>22</v>
      </c>
      <c r="J2" s="5" t="s">
        <v>23</v>
      </c>
      <c r="K2" s="5" t="s">
        <v>24</v>
      </c>
      <c r="L2" s="5" t="s">
        <v>25</v>
      </c>
      <c r="M2" s="5" t="s">
        <v>26</v>
      </c>
      <c r="N2" s="5" t="s">
        <v>27</v>
      </c>
      <c r="O2" s="6"/>
      <c r="P2" s="7"/>
      <c r="Q2" s="7"/>
      <c r="R2" s="7"/>
      <c r="S2" s="7"/>
      <c r="T2" s="7"/>
      <c r="U2" s="7"/>
      <c r="V2" s="7"/>
      <c r="W2" s="7"/>
      <c r="X2" s="7"/>
      <c r="Y2" s="7"/>
      <c r="Z2" s="7"/>
      <c r="AA2" s="7"/>
      <c r="AB2" s="7"/>
      <c r="AC2" s="7"/>
      <c r="AD2" s="6"/>
      <c r="AE2" s="6"/>
      <c r="AF2" s="6"/>
    </row>
    <row r="3" spans="1:32" x14ac:dyDescent="0.3">
      <c r="A3" s="5" t="s">
        <v>15</v>
      </c>
      <c r="B3" s="6"/>
      <c r="C3" s="6"/>
      <c r="D3" s="6"/>
      <c r="E3" s="6"/>
      <c r="F3" s="6"/>
      <c r="G3" s="6"/>
      <c r="H3" s="6"/>
      <c r="I3" s="6"/>
      <c r="J3" s="6"/>
      <c r="K3" s="6"/>
      <c r="L3" s="6"/>
      <c r="M3" s="6"/>
      <c r="N3" s="6"/>
      <c r="O3" s="6"/>
      <c r="P3" s="7"/>
      <c r="Q3" s="7"/>
      <c r="R3" s="7"/>
      <c r="S3" s="7"/>
      <c r="T3" s="7"/>
      <c r="U3" s="7"/>
      <c r="V3" s="7"/>
      <c r="W3" s="7"/>
      <c r="X3" s="7"/>
      <c r="Y3" s="7"/>
      <c r="Z3" s="7"/>
      <c r="AA3" s="7"/>
      <c r="AB3" s="7"/>
      <c r="AC3" s="7"/>
      <c r="AD3" s="6"/>
      <c r="AE3" s="6"/>
      <c r="AF3" s="6"/>
    </row>
    <row r="4" spans="1:32" x14ac:dyDescent="0.3">
      <c r="A4" s="6" t="s">
        <v>14</v>
      </c>
      <c r="B4" s="6"/>
      <c r="C4" s="8">
        <f>Q32*R32</f>
        <v>800</v>
      </c>
      <c r="D4" s="6">
        <f>Q32*S32</f>
        <v>720</v>
      </c>
      <c r="E4" s="6">
        <f>Q32*T32</f>
        <v>1200</v>
      </c>
      <c r="F4" s="6">
        <f>Q32*U32</f>
        <v>1600</v>
      </c>
      <c r="G4" s="6">
        <f>Q32*V32</f>
        <v>1760</v>
      </c>
      <c r="H4" s="6">
        <f>Q32*W32</f>
        <v>2240</v>
      </c>
      <c r="I4" s="6">
        <f>Q32*X32</f>
        <v>2800</v>
      </c>
      <c r="J4" s="6">
        <f>Q32*Y32</f>
        <v>2400</v>
      </c>
      <c r="K4" s="6">
        <f>Q32*Z32</f>
        <v>2000</v>
      </c>
      <c r="L4" s="6">
        <f>Q32*AA32</f>
        <v>1600</v>
      </c>
      <c r="M4" s="6">
        <f>Q32*AB32</f>
        <v>1440</v>
      </c>
      <c r="N4" s="6">
        <f>Q32*AC32</f>
        <v>1200</v>
      </c>
      <c r="O4" s="6"/>
      <c r="P4" s="7"/>
      <c r="Q4" s="7"/>
      <c r="R4" s="7"/>
      <c r="S4" s="7"/>
      <c r="T4" s="7"/>
      <c r="U4" s="7"/>
      <c r="V4" s="7"/>
      <c r="W4" s="7"/>
      <c r="X4" s="7"/>
      <c r="Y4" s="7"/>
      <c r="Z4" s="7"/>
      <c r="AA4" s="7"/>
      <c r="AB4" s="7"/>
      <c r="AC4" s="7"/>
      <c r="AD4" s="6"/>
      <c r="AE4" s="6"/>
      <c r="AF4" s="6"/>
    </row>
    <row r="5" spans="1:32" x14ac:dyDescent="0.3">
      <c r="A5" s="6" t="s">
        <v>43</v>
      </c>
      <c r="B5" s="6"/>
      <c r="C5" s="6">
        <f>Q33*R33</f>
        <v>1200</v>
      </c>
      <c r="D5" s="6">
        <f>Q33*S33</f>
        <v>1080</v>
      </c>
      <c r="E5" s="6">
        <f>Q33*T33</f>
        <v>1800</v>
      </c>
      <c r="F5" s="6">
        <f>Q33*U33</f>
        <v>2400</v>
      </c>
      <c r="G5" s="6">
        <f>Q33*V33</f>
        <v>2640</v>
      </c>
      <c r="H5" s="6">
        <f>Q33*W33</f>
        <v>3360</v>
      </c>
      <c r="I5" s="6">
        <f>Q33*X33</f>
        <v>4200</v>
      </c>
      <c r="J5" s="6">
        <f>Q33*Y33</f>
        <v>3600</v>
      </c>
      <c r="K5" s="6">
        <f>Q33*Z33</f>
        <v>3000</v>
      </c>
      <c r="L5" s="6">
        <f>Q33*AA33</f>
        <v>2400</v>
      </c>
      <c r="M5" s="6">
        <f>Q33*AB33</f>
        <v>2160</v>
      </c>
      <c r="N5" s="6">
        <f>Q33*AC33</f>
        <v>1800</v>
      </c>
      <c r="O5" s="6"/>
      <c r="P5" s="7"/>
      <c r="Q5" s="7"/>
      <c r="R5" s="7"/>
      <c r="S5" s="7"/>
      <c r="T5" s="7"/>
      <c r="U5" s="7"/>
      <c r="V5" s="7"/>
      <c r="W5" s="7"/>
      <c r="X5" s="7"/>
      <c r="Y5" s="7"/>
      <c r="Z5" s="7"/>
      <c r="AA5" s="7"/>
      <c r="AB5" s="7"/>
      <c r="AC5" s="7"/>
      <c r="AD5" s="6"/>
      <c r="AE5" s="6"/>
      <c r="AF5" s="6"/>
    </row>
    <row r="6" spans="1:32" x14ac:dyDescent="0.3">
      <c r="A6" s="6" t="s">
        <v>44</v>
      </c>
      <c r="B6" s="6"/>
      <c r="C6" s="6">
        <f>Q34*R34</f>
        <v>315</v>
      </c>
      <c r="D6" s="6">
        <f>Q34*S34</f>
        <v>315</v>
      </c>
      <c r="E6" s="6">
        <f>Q34*T34</f>
        <v>420</v>
      </c>
      <c r="F6" s="6">
        <f>Q34*U34</f>
        <v>630</v>
      </c>
      <c r="G6" s="6">
        <f>Q34*V34</f>
        <v>700</v>
      </c>
      <c r="H6" s="6">
        <f>Q34*W34</f>
        <v>980</v>
      </c>
      <c r="I6" s="6">
        <f>Q34*X34</f>
        <v>1120</v>
      </c>
      <c r="J6" s="6">
        <f>Q34*Y34</f>
        <v>980</v>
      </c>
      <c r="K6" s="6">
        <f>Q34*Z34</f>
        <v>805</v>
      </c>
      <c r="L6" s="6">
        <f>Q34*AA34</f>
        <v>665</v>
      </c>
      <c r="M6" s="6">
        <f>Q34*AB34</f>
        <v>525</v>
      </c>
      <c r="N6" s="6">
        <f>Q34*AC34</f>
        <v>350</v>
      </c>
      <c r="O6" s="6"/>
      <c r="P6" s="7"/>
      <c r="Q6" s="7"/>
      <c r="R6" s="7"/>
      <c r="S6" s="7"/>
      <c r="T6" s="7"/>
      <c r="U6" s="7"/>
      <c r="V6" s="7"/>
      <c r="W6" s="7"/>
      <c r="X6" s="7"/>
      <c r="Y6" s="7"/>
      <c r="Z6" s="7"/>
      <c r="AA6" s="7"/>
      <c r="AB6" s="7"/>
      <c r="AC6" s="7"/>
      <c r="AD6" s="6"/>
      <c r="AE6" s="6"/>
      <c r="AF6" s="6"/>
    </row>
    <row r="7" spans="1:32" x14ac:dyDescent="0.3">
      <c r="A7" s="6"/>
      <c r="B7" s="6"/>
      <c r="C7" s="6"/>
      <c r="D7" s="6"/>
      <c r="E7" s="6"/>
      <c r="F7" s="6"/>
      <c r="G7" s="6"/>
      <c r="H7" s="6"/>
      <c r="I7" s="6"/>
      <c r="J7" s="6"/>
      <c r="K7" s="6"/>
      <c r="L7" s="6"/>
      <c r="M7" s="6"/>
      <c r="N7" s="6"/>
      <c r="O7" s="6"/>
      <c r="P7" s="7"/>
      <c r="Q7" s="7"/>
      <c r="R7" s="7"/>
      <c r="S7" s="7"/>
      <c r="T7" s="7"/>
      <c r="U7" s="7"/>
      <c r="V7" s="7"/>
      <c r="W7" s="7"/>
      <c r="X7" s="7"/>
      <c r="Y7" s="7"/>
      <c r="Z7" s="7"/>
      <c r="AA7" s="7"/>
      <c r="AB7" s="7"/>
      <c r="AC7" s="7"/>
      <c r="AD7" s="6"/>
      <c r="AE7" s="6"/>
      <c r="AF7" s="6"/>
    </row>
    <row r="8" spans="1:32" x14ac:dyDescent="0.3">
      <c r="A8" s="5" t="s">
        <v>45</v>
      </c>
      <c r="B8" s="6"/>
      <c r="C8" s="9">
        <f>SUM(C4:C6)</f>
        <v>2315</v>
      </c>
      <c r="D8" s="9">
        <f t="shared" ref="D8:N8" si="0">SUM(D4:D6)</f>
        <v>2115</v>
      </c>
      <c r="E8" s="9">
        <f t="shared" si="0"/>
        <v>3420</v>
      </c>
      <c r="F8" s="9">
        <f t="shared" si="0"/>
        <v>4630</v>
      </c>
      <c r="G8" s="9">
        <f t="shared" si="0"/>
        <v>5100</v>
      </c>
      <c r="H8" s="9">
        <f t="shared" si="0"/>
        <v>6580</v>
      </c>
      <c r="I8" s="9">
        <f t="shared" si="0"/>
        <v>8120</v>
      </c>
      <c r="J8" s="9">
        <f t="shared" si="0"/>
        <v>6980</v>
      </c>
      <c r="K8" s="9">
        <f t="shared" si="0"/>
        <v>5805</v>
      </c>
      <c r="L8" s="9">
        <f t="shared" si="0"/>
        <v>4665</v>
      </c>
      <c r="M8" s="9">
        <f t="shared" si="0"/>
        <v>4125</v>
      </c>
      <c r="N8" s="9">
        <f t="shared" si="0"/>
        <v>3350</v>
      </c>
      <c r="O8" s="6"/>
      <c r="P8" s="7"/>
      <c r="Q8" s="7"/>
      <c r="R8" s="7"/>
      <c r="S8" s="7"/>
      <c r="T8" s="7"/>
      <c r="U8" s="7"/>
      <c r="V8" s="7"/>
      <c r="W8" s="7"/>
      <c r="X8" s="7"/>
      <c r="Y8" s="7"/>
      <c r="Z8" s="7"/>
      <c r="AA8" s="7"/>
      <c r="AB8" s="7"/>
      <c r="AC8" s="7"/>
      <c r="AD8" s="6"/>
      <c r="AE8" s="6"/>
      <c r="AF8" s="6"/>
    </row>
    <row r="9" spans="1:32" x14ac:dyDescent="0.3">
      <c r="A9" s="5" t="s">
        <v>82</v>
      </c>
      <c r="B9" s="6"/>
      <c r="C9" s="10">
        <f>SUM(C8:N8)</f>
        <v>57205</v>
      </c>
      <c r="D9" s="6"/>
      <c r="E9" s="6"/>
      <c r="F9" s="6"/>
      <c r="G9" s="6"/>
      <c r="H9" s="6"/>
      <c r="I9" s="6"/>
      <c r="J9" s="6"/>
      <c r="K9" s="6"/>
      <c r="L9" s="6"/>
      <c r="M9" s="6"/>
      <c r="N9" s="6"/>
      <c r="O9" s="6"/>
      <c r="P9" s="7"/>
      <c r="Q9" s="7"/>
      <c r="R9" s="7"/>
      <c r="S9" s="7"/>
      <c r="T9" s="7"/>
      <c r="U9" s="7"/>
      <c r="V9" s="7"/>
      <c r="W9" s="7"/>
      <c r="X9" s="7"/>
      <c r="Y9" s="7"/>
      <c r="Z9" s="7"/>
      <c r="AA9" s="7"/>
      <c r="AB9" s="7"/>
      <c r="AC9" s="7"/>
      <c r="AD9" s="6"/>
      <c r="AE9" s="6"/>
      <c r="AF9" s="6"/>
    </row>
    <row r="10" spans="1:32" x14ac:dyDescent="0.3">
      <c r="A10" s="5"/>
      <c r="B10" s="6"/>
      <c r="C10" s="6"/>
      <c r="D10" s="6"/>
      <c r="E10" s="6"/>
      <c r="F10" s="6"/>
      <c r="G10" s="6"/>
      <c r="H10" s="6"/>
      <c r="I10" s="6"/>
      <c r="J10" s="6"/>
      <c r="K10" s="6"/>
      <c r="L10" s="6"/>
      <c r="M10" s="6"/>
      <c r="N10" s="6"/>
      <c r="O10" s="6"/>
      <c r="P10" s="7"/>
      <c r="Q10" s="7"/>
      <c r="R10" s="7"/>
      <c r="S10" s="7"/>
      <c r="T10" s="7"/>
      <c r="U10" s="7"/>
      <c r="V10" s="7"/>
      <c r="W10" s="7"/>
      <c r="X10" s="7"/>
      <c r="Y10" s="7"/>
      <c r="Z10" s="7"/>
      <c r="AA10" s="7"/>
      <c r="AB10" s="7"/>
      <c r="AC10" s="7"/>
      <c r="AD10" s="6"/>
      <c r="AE10" s="6"/>
      <c r="AF10" s="6"/>
    </row>
    <row r="11" spans="1:32" x14ac:dyDescent="0.3">
      <c r="A11" s="5" t="s">
        <v>67</v>
      </c>
      <c r="B11" s="6"/>
      <c r="C11" s="6"/>
      <c r="D11" s="6"/>
      <c r="E11" s="6"/>
      <c r="F11" s="6"/>
      <c r="G11" s="6"/>
      <c r="H11" s="6"/>
      <c r="I11" s="6"/>
      <c r="J11" s="6"/>
      <c r="K11" s="6"/>
      <c r="L11" s="6"/>
      <c r="M11" s="6"/>
      <c r="N11" s="6"/>
      <c r="O11" s="6"/>
      <c r="P11" s="7"/>
      <c r="Q11" s="7"/>
      <c r="R11" s="7"/>
      <c r="S11" s="7"/>
      <c r="T11" s="7"/>
      <c r="U11" s="7"/>
      <c r="V11" s="7"/>
      <c r="W11" s="7"/>
      <c r="X11" s="7"/>
      <c r="Y11" s="7"/>
      <c r="Z11" s="7"/>
      <c r="AA11" s="7"/>
      <c r="AB11" s="7"/>
      <c r="AC11" s="7"/>
      <c r="AD11" s="6"/>
      <c r="AE11" s="6"/>
      <c r="AF11" s="6"/>
    </row>
    <row r="12" spans="1:32" x14ac:dyDescent="0.3">
      <c r="A12" s="6" t="s">
        <v>46</v>
      </c>
      <c r="B12" s="6"/>
      <c r="C12" s="6">
        <v>620</v>
      </c>
      <c r="D12" s="6">
        <v>650</v>
      </c>
      <c r="E12" s="6">
        <v>700</v>
      </c>
      <c r="F12" s="6">
        <v>720</v>
      </c>
      <c r="G12" s="6">
        <v>800</v>
      </c>
      <c r="H12" s="6">
        <v>850</v>
      </c>
      <c r="I12" s="6">
        <v>1000</v>
      </c>
      <c r="J12" s="6">
        <v>880</v>
      </c>
      <c r="K12" s="6">
        <v>820</v>
      </c>
      <c r="L12" s="6">
        <v>720</v>
      </c>
      <c r="M12" s="6">
        <v>650</v>
      </c>
      <c r="N12" s="6">
        <v>650</v>
      </c>
      <c r="O12" s="6"/>
      <c r="P12" s="7"/>
      <c r="Q12" s="7"/>
      <c r="R12" s="7"/>
      <c r="S12" s="7"/>
      <c r="T12" s="7"/>
      <c r="U12" s="7"/>
      <c r="V12" s="7"/>
      <c r="W12" s="7"/>
      <c r="X12" s="7"/>
      <c r="Y12" s="7"/>
      <c r="Z12" s="7"/>
      <c r="AA12" s="7"/>
      <c r="AB12" s="7"/>
      <c r="AC12" s="7"/>
      <c r="AD12" s="6"/>
      <c r="AE12" s="6"/>
      <c r="AF12" s="6"/>
    </row>
    <row r="13" spans="1:32" x14ac:dyDescent="0.3">
      <c r="A13" s="6" t="s">
        <v>47</v>
      </c>
      <c r="B13" s="6"/>
      <c r="C13" s="6">
        <v>600</v>
      </c>
      <c r="D13" s="6">
        <v>600</v>
      </c>
      <c r="E13" s="6">
        <v>600</v>
      </c>
      <c r="F13" s="6">
        <v>600</v>
      </c>
      <c r="G13" s="6">
        <v>600</v>
      </c>
      <c r="H13" s="6">
        <v>600</v>
      </c>
      <c r="I13" s="6">
        <v>600</v>
      </c>
      <c r="J13" s="6">
        <v>600</v>
      </c>
      <c r="K13" s="6">
        <v>600</v>
      </c>
      <c r="L13" s="6">
        <v>600</v>
      </c>
      <c r="M13" s="6">
        <v>600</v>
      </c>
      <c r="N13" s="6">
        <v>600</v>
      </c>
      <c r="O13" s="6"/>
      <c r="P13" s="7"/>
      <c r="Q13" s="7"/>
      <c r="R13" s="7"/>
      <c r="S13" s="7"/>
      <c r="T13" s="7"/>
      <c r="U13" s="7"/>
      <c r="V13" s="7"/>
      <c r="W13" s="7"/>
      <c r="X13" s="7"/>
      <c r="Y13" s="7"/>
      <c r="Z13" s="7"/>
      <c r="AA13" s="7"/>
      <c r="AB13" s="7"/>
      <c r="AC13" s="7"/>
      <c r="AD13" s="6"/>
      <c r="AE13" s="6"/>
      <c r="AF13" s="6"/>
    </row>
    <row r="14" spans="1:32" x14ac:dyDescent="0.3">
      <c r="A14" s="6" t="s">
        <v>48</v>
      </c>
      <c r="B14" s="6"/>
      <c r="C14" s="6">
        <v>150</v>
      </c>
      <c r="D14" s="6">
        <v>150</v>
      </c>
      <c r="E14" s="6">
        <v>150</v>
      </c>
      <c r="F14" s="6">
        <v>150</v>
      </c>
      <c r="G14" s="6">
        <v>150</v>
      </c>
      <c r="H14" s="6">
        <v>150</v>
      </c>
      <c r="I14" s="6">
        <v>150</v>
      </c>
      <c r="J14" s="6">
        <v>150</v>
      </c>
      <c r="K14" s="6">
        <v>150</v>
      </c>
      <c r="L14" s="6">
        <v>150</v>
      </c>
      <c r="M14" s="6">
        <v>150</v>
      </c>
      <c r="N14" s="6">
        <v>150</v>
      </c>
      <c r="O14" s="6"/>
      <c r="P14" s="7"/>
      <c r="Q14" s="7"/>
      <c r="R14" s="7"/>
      <c r="S14" s="7"/>
      <c r="T14" s="7"/>
      <c r="U14" s="7"/>
      <c r="V14" s="7"/>
      <c r="W14" s="7"/>
      <c r="X14" s="7"/>
      <c r="Y14" s="7"/>
      <c r="Z14" s="7"/>
      <c r="AA14" s="7"/>
      <c r="AB14" s="7"/>
      <c r="AC14" s="7"/>
      <c r="AD14" s="6"/>
      <c r="AE14" s="6"/>
      <c r="AF14" s="6"/>
    </row>
    <row r="15" spans="1:32" x14ac:dyDescent="0.3">
      <c r="A15" s="6" t="s">
        <v>49</v>
      </c>
      <c r="B15" s="6"/>
      <c r="C15" s="6">
        <v>100</v>
      </c>
      <c r="D15" s="6">
        <v>100</v>
      </c>
      <c r="E15" s="6">
        <v>100</v>
      </c>
      <c r="F15" s="6">
        <v>100</v>
      </c>
      <c r="G15" s="6">
        <v>100</v>
      </c>
      <c r="H15" s="6">
        <v>120</v>
      </c>
      <c r="I15" s="6">
        <v>120</v>
      </c>
      <c r="J15" s="6">
        <v>120</v>
      </c>
      <c r="K15" s="6">
        <v>100</v>
      </c>
      <c r="L15" s="6">
        <v>100</v>
      </c>
      <c r="M15" s="6">
        <v>100</v>
      </c>
      <c r="N15" s="6">
        <v>100</v>
      </c>
      <c r="O15" s="6"/>
      <c r="P15" s="7"/>
      <c r="Q15" s="7"/>
      <c r="R15" s="7"/>
      <c r="S15" s="7"/>
      <c r="T15" s="7"/>
      <c r="U15" s="7"/>
      <c r="V15" s="7"/>
      <c r="W15" s="7"/>
      <c r="X15" s="7"/>
      <c r="Y15" s="7"/>
      <c r="Z15" s="7"/>
      <c r="AA15" s="7"/>
      <c r="AB15" s="7"/>
      <c r="AC15" s="7"/>
      <c r="AD15" s="6"/>
      <c r="AE15" s="6"/>
      <c r="AF15" s="6"/>
    </row>
    <row r="16" spans="1:32" x14ac:dyDescent="0.3">
      <c r="A16" s="6" t="s">
        <v>50</v>
      </c>
      <c r="B16" s="6"/>
      <c r="C16" s="6">
        <v>300</v>
      </c>
      <c r="D16" s="6">
        <v>200</v>
      </c>
      <c r="E16" s="6">
        <v>350</v>
      </c>
      <c r="F16" s="6">
        <v>400</v>
      </c>
      <c r="G16" s="6">
        <v>450</v>
      </c>
      <c r="H16" s="6">
        <v>600</v>
      </c>
      <c r="I16" s="6">
        <v>700</v>
      </c>
      <c r="J16" s="6">
        <v>700</v>
      </c>
      <c r="K16" s="6">
        <v>550</v>
      </c>
      <c r="L16" s="6">
        <v>400</v>
      </c>
      <c r="M16" s="6">
        <v>380</v>
      </c>
      <c r="N16" s="6">
        <v>350</v>
      </c>
      <c r="O16" s="6"/>
      <c r="P16" s="7"/>
      <c r="Q16" s="7"/>
      <c r="R16" s="7"/>
      <c r="S16" s="7"/>
      <c r="T16" s="7"/>
      <c r="U16" s="7"/>
      <c r="V16" s="7"/>
      <c r="W16" s="7"/>
      <c r="X16" s="7"/>
      <c r="Y16" s="7"/>
      <c r="Z16" s="7"/>
      <c r="AA16" s="7"/>
      <c r="AB16" s="7"/>
      <c r="AC16" s="7"/>
      <c r="AD16" s="6"/>
      <c r="AE16" s="6"/>
      <c r="AF16" s="6"/>
    </row>
    <row r="17" spans="1:32" x14ac:dyDescent="0.3">
      <c r="A17" s="6" t="s">
        <v>51</v>
      </c>
      <c r="B17" s="6"/>
      <c r="C17" s="6">
        <v>100</v>
      </c>
      <c r="D17" s="6">
        <v>100</v>
      </c>
      <c r="E17" s="6">
        <v>100</v>
      </c>
      <c r="F17" s="6">
        <v>100</v>
      </c>
      <c r="G17" s="6">
        <v>100</v>
      </c>
      <c r="H17" s="6">
        <v>100</v>
      </c>
      <c r="I17" s="6">
        <v>100</v>
      </c>
      <c r="J17" s="6">
        <v>100</v>
      </c>
      <c r="K17" s="6">
        <v>100</v>
      </c>
      <c r="L17" s="6">
        <v>100</v>
      </c>
      <c r="M17" s="6">
        <v>100</v>
      </c>
      <c r="N17" s="6">
        <v>100</v>
      </c>
      <c r="O17" s="6"/>
      <c r="P17" s="7"/>
      <c r="Q17" s="7"/>
      <c r="R17" s="7"/>
      <c r="S17" s="7"/>
      <c r="T17" s="7"/>
      <c r="U17" s="7"/>
      <c r="V17" s="7"/>
      <c r="W17" s="7"/>
      <c r="X17" s="7"/>
      <c r="Y17" s="7"/>
      <c r="Z17" s="7"/>
      <c r="AA17" s="7"/>
      <c r="AB17" s="7"/>
      <c r="AC17" s="7"/>
      <c r="AD17" s="6"/>
      <c r="AE17" s="6"/>
      <c r="AF17" s="6"/>
    </row>
    <row r="18" spans="1:32" x14ac:dyDescent="0.3">
      <c r="A18" s="6" t="s">
        <v>64</v>
      </c>
      <c r="B18" s="6"/>
      <c r="C18" s="6">
        <v>80</v>
      </c>
      <c r="D18" s="6">
        <v>80</v>
      </c>
      <c r="E18" s="6">
        <v>80</v>
      </c>
      <c r="F18" s="6">
        <v>80</v>
      </c>
      <c r="G18" s="6">
        <v>80</v>
      </c>
      <c r="H18" s="6">
        <v>80</v>
      </c>
      <c r="I18" s="6">
        <v>80</v>
      </c>
      <c r="J18" s="6">
        <v>80</v>
      </c>
      <c r="K18" s="6">
        <v>80</v>
      </c>
      <c r="L18" s="6">
        <v>80</v>
      </c>
      <c r="M18" s="6">
        <v>80</v>
      </c>
      <c r="N18" s="6">
        <v>80</v>
      </c>
      <c r="O18" s="6"/>
      <c r="P18" s="7"/>
      <c r="Q18" s="7"/>
      <c r="R18" s="7"/>
      <c r="S18" s="7"/>
      <c r="T18" s="7"/>
      <c r="U18" s="7"/>
      <c r="V18" s="7"/>
      <c r="W18" s="7"/>
      <c r="X18" s="7"/>
      <c r="Y18" s="7"/>
      <c r="Z18" s="7"/>
      <c r="AA18" s="7"/>
      <c r="AB18" s="7"/>
      <c r="AC18" s="7"/>
      <c r="AD18" s="6"/>
      <c r="AE18" s="6"/>
      <c r="AF18" s="6"/>
    </row>
    <row r="19" spans="1:32" x14ac:dyDescent="0.3">
      <c r="A19" s="6" t="s">
        <v>65</v>
      </c>
      <c r="B19" s="6"/>
      <c r="C19" s="6">
        <v>100</v>
      </c>
      <c r="D19" s="6">
        <v>100</v>
      </c>
      <c r="E19" s="6">
        <v>100</v>
      </c>
      <c r="F19" s="6">
        <v>100</v>
      </c>
      <c r="G19" s="6">
        <v>100</v>
      </c>
      <c r="H19" s="6">
        <v>100</v>
      </c>
      <c r="I19" s="6">
        <v>100</v>
      </c>
      <c r="J19" s="6">
        <v>100</v>
      </c>
      <c r="K19" s="6">
        <v>100</v>
      </c>
      <c r="L19" s="6">
        <v>100</v>
      </c>
      <c r="M19" s="6">
        <v>100</v>
      </c>
      <c r="N19" s="6">
        <v>100</v>
      </c>
      <c r="O19" s="6"/>
      <c r="P19" s="7"/>
      <c r="Q19" s="7"/>
      <c r="R19" s="7"/>
      <c r="S19" s="7"/>
      <c r="T19" s="7"/>
      <c r="U19" s="7"/>
      <c r="V19" s="7"/>
      <c r="W19" s="7"/>
      <c r="X19" s="7"/>
      <c r="Y19" s="7"/>
      <c r="Z19" s="7"/>
      <c r="AA19" s="7"/>
      <c r="AB19" s="7"/>
      <c r="AC19" s="7"/>
      <c r="AD19" s="6"/>
      <c r="AE19" s="6"/>
      <c r="AF19" s="6"/>
    </row>
    <row r="20" spans="1:32" x14ac:dyDescent="0.3">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row>
    <row r="21" spans="1:32" x14ac:dyDescent="0.3">
      <c r="A21" s="5" t="s">
        <v>66</v>
      </c>
      <c r="B21" s="6"/>
      <c r="C21" s="11">
        <f>SUM(C12:C20)</f>
        <v>2050</v>
      </c>
      <c r="D21" s="11">
        <f>SUM(D12:D20)</f>
        <v>1980</v>
      </c>
      <c r="E21" s="11">
        <f>SUM(E12:E20)</f>
        <v>2180</v>
      </c>
      <c r="F21" s="11">
        <f>SUM(F12:F20)</f>
        <v>2250</v>
      </c>
      <c r="G21" s="11">
        <f>SUM(G12:G20)</f>
        <v>2380</v>
      </c>
      <c r="H21" s="11">
        <f>SUM(H12:H20)</f>
        <v>2600</v>
      </c>
      <c r="I21" s="11">
        <f>SUM(I12:I20)</f>
        <v>2850</v>
      </c>
      <c r="J21" s="11">
        <f>SUM(J12:J20)</f>
        <v>2730</v>
      </c>
      <c r="K21" s="11">
        <f>SUM(K12:K20)</f>
        <v>2500</v>
      </c>
      <c r="L21" s="11">
        <f>SUM(L12:L20)</f>
        <v>2250</v>
      </c>
      <c r="M21" s="11">
        <f>SUM(M12:M20)</f>
        <v>2160</v>
      </c>
      <c r="N21" s="11">
        <f>SUM(N12:N20)</f>
        <v>2130</v>
      </c>
      <c r="O21" s="6"/>
      <c r="P21" s="6"/>
      <c r="Q21" s="6"/>
      <c r="R21" s="6"/>
      <c r="S21" s="6"/>
      <c r="T21" s="6"/>
      <c r="U21" s="6"/>
      <c r="V21" s="6"/>
      <c r="W21" s="6"/>
      <c r="X21" s="6"/>
      <c r="Y21" s="6"/>
      <c r="Z21" s="6"/>
      <c r="AA21" s="6"/>
      <c r="AB21" s="6"/>
      <c r="AC21" s="6"/>
      <c r="AD21" s="6"/>
      <c r="AE21" s="6"/>
      <c r="AF21" s="6"/>
    </row>
    <row r="22" spans="1:32" x14ac:dyDescent="0.3">
      <c r="A22" s="5" t="s">
        <v>83</v>
      </c>
      <c r="B22" s="6"/>
      <c r="C22" s="12">
        <f>SUM(C21:N21)</f>
        <v>28060</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row>
    <row r="23" spans="1:32" x14ac:dyDescent="0.3">
      <c r="A23" s="5"/>
      <c r="B23" s="6"/>
      <c r="C23" s="12"/>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row>
    <row r="24" spans="1:32" x14ac:dyDescent="0.3">
      <c r="A24" s="5" t="s">
        <v>68</v>
      </c>
      <c r="B24" s="6"/>
      <c r="C24" s="13">
        <f>C8-C21</f>
        <v>265</v>
      </c>
      <c r="D24" s="13">
        <f>D8-D21</f>
        <v>135</v>
      </c>
      <c r="E24" s="13">
        <f>E8-E21</f>
        <v>1240</v>
      </c>
      <c r="F24" s="13">
        <f>F8-F21</f>
        <v>2380</v>
      </c>
      <c r="G24" s="13">
        <f>G8-G21</f>
        <v>2720</v>
      </c>
      <c r="H24" s="13">
        <f>H8-H21</f>
        <v>3980</v>
      </c>
      <c r="I24" s="13">
        <f>I8-I21</f>
        <v>5270</v>
      </c>
      <c r="J24" s="13">
        <f>J8-J21</f>
        <v>4250</v>
      </c>
      <c r="K24" s="13">
        <f>K8-K21</f>
        <v>3305</v>
      </c>
      <c r="L24" s="13">
        <f>L8-L21</f>
        <v>2415</v>
      </c>
      <c r="M24" s="13">
        <f>M8-M21</f>
        <v>1965</v>
      </c>
      <c r="N24" s="13">
        <f>N8-N21</f>
        <v>1220</v>
      </c>
      <c r="O24" s="6"/>
      <c r="P24" s="6"/>
      <c r="Q24" s="6"/>
      <c r="R24" s="6"/>
      <c r="S24" s="6"/>
      <c r="T24" s="6"/>
      <c r="U24" s="6"/>
      <c r="V24" s="6"/>
      <c r="W24" s="6"/>
      <c r="X24" s="6"/>
      <c r="Y24" s="6"/>
      <c r="Z24" s="6"/>
      <c r="AA24" s="6"/>
      <c r="AB24" s="6"/>
      <c r="AC24" s="6"/>
      <c r="AD24" s="6"/>
      <c r="AE24" s="6"/>
      <c r="AF24" s="6"/>
    </row>
    <row r="25" spans="1:32" x14ac:dyDescent="0.3">
      <c r="A25" s="70" t="s">
        <v>95</v>
      </c>
      <c r="B25" s="71">
        <v>0.15</v>
      </c>
      <c r="C25" s="78">
        <f>C24*B25</f>
        <v>39.75</v>
      </c>
      <c r="D25" s="78">
        <f>D24*B25</f>
        <v>20.25</v>
      </c>
      <c r="E25" s="78">
        <f>E24*B25</f>
        <v>186</v>
      </c>
      <c r="F25" s="78">
        <f>F24*B25</f>
        <v>357</v>
      </c>
      <c r="G25" s="78">
        <f>G24*B25</f>
        <v>408</v>
      </c>
      <c r="H25" s="78">
        <f>H24*B25</f>
        <v>597</v>
      </c>
      <c r="I25" s="78">
        <f>I24*B25</f>
        <v>790.5</v>
      </c>
      <c r="J25" s="78">
        <f>J24*B25</f>
        <v>637.5</v>
      </c>
      <c r="K25" s="78">
        <f>K24*B25</f>
        <v>495.75</v>
      </c>
      <c r="L25" s="78">
        <f>L24*B25</f>
        <v>362.25</v>
      </c>
      <c r="M25" s="78">
        <f>M24*B25</f>
        <v>294.75</v>
      </c>
      <c r="N25" s="78">
        <f>N24*B25</f>
        <v>183</v>
      </c>
      <c r="O25" s="6"/>
      <c r="P25" s="6"/>
      <c r="Q25" s="6"/>
      <c r="R25" s="6"/>
      <c r="S25" s="6"/>
      <c r="T25" s="6"/>
      <c r="U25" s="6"/>
      <c r="V25" s="6"/>
      <c r="W25" s="6"/>
      <c r="X25" s="6"/>
      <c r="Y25" s="6"/>
      <c r="Z25" s="6"/>
      <c r="AA25" s="6"/>
      <c r="AB25" s="6"/>
      <c r="AC25" s="6"/>
      <c r="AD25" s="6"/>
      <c r="AE25" s="6"/>
      <c r="AF25" s="6"/>
    </row>
    <row r="26" spans="1:32" x14ac:dyDescent="0.3">
      <c r="A26" s="60" t="s">
        <v>93</v>
      </c>
      <c r="B26" s="60"/>
      <c r="C26" s="13">
        <f>C24-(C24*B25)</f>
        <v>225.25</v>
      </c>
      <c r="D26" s="13">
        <f>D24-(D24*B25)</f>
        <v>114.75</v>
      </c>
      <c r="E26" s="13">
        <f>E24-(E24*B25)</f>
        <v>1054</v>
      </c>
      <c r="F26" s="13">
        <f>F24-(F24*B25)</f>
        <v>2023</v>
      </c>
      <c r="G26" s="13">
        <f>G24-(G24*B25)</f>
        <v>2312</v>
      </c>
      <c r="H26" s="13">
        <f>H24-(H24*B25)</f>
        <v>3383</v>
      </c>
      <c r="I26" s="13">
        <f>I24-(I24*B25)</f>
        <v>4479.5</v>
      </c>
      <c r="J26" s="13">
        <f>J24-(J24*B25)</f>
        <v>3612.5</v>
      </c>
      <c r="K26" s="13">
        <f>K24-(K24*B25)</f>
        <v>2809.25</v>
      </c>
      <c r="L26" s="13">
        <f>L24-(L24*B25)</f>
        <v>2052.75</v>
      </c>
      <c r="M26" s="13">
        <f>M24-(M24*B25)</f>
        <v>1670.25</v>
      </c>
      <c r="N26" s="13">
        <f>N24-(N24*B25)</f>
        <v>1037</v>
      </c>
      <c r="O26" s="6"/>
      <c r="P26" s="6"/>
      <c r="Q26" s="6"/>
      <c r="R26" s="6"/>
      <c r="S26" s="6"/>
      <c r="T26" s="6"/>
      <c r="U26" s="6"/>
      <c r="V26" s="6"/>
      <c r="W26" s="6"/>
      <c r="X26" s="6"/>
      <c r="Y26" s="6"/>
      <c r="Z26" s="6"/>
      <c r="AA26" s="6"/>
      <c r="AB26" s="6"/>
      <c r="AC26" s="6"/>
      <c r="AD26" s="6"/>
      <c r="AE26" s="6"/>
      <c r="AF26" s="6"/>
    </row>
    <row r="27" spans="1:32" x14ac:dyDescent="0.3">
      <c r="A27" s="5" t="s">
        <v>94</v>
      </c>
      <c r="B27" s="6"/>
      <c r="C27" s="14">
        <f>SUM(C26:N26)</f>
        <v>24773.25</v>
      </c>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1:32" x14ac:dyDescent="0.3">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row>
    <row r="29" spans="1:32" ht="15" thickBo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row>
    <row r="30" spans="1:32" x14ac:dyDescent="0.3">
      <c r="A30" s="6"/>
      <c r="B30" s="6"/>
      <c r="C30" s="6"/>
      <c r="D30" s="6"/>
      <c r="E30" s="6"/>
      <c r="F30" s="6"/>
      <c r="G30" s="6"/>
      <c r="H30" s="6"/>
      <c r="I30" s="6"/>
      <c r="J30" s="6"/>
      <c r="K30" s="6"/>
      <c r="L30" s="6"/>
      <c r="M30" s="6"/>
      <c r="N30" s="6"/>
      <c r="O30" s="6"/>
      <c r="P30" s="16" t="s">
        <v>38</v>
      </c>
      <c r="Q30" s="17" t="s">
        <v>39</v>
      </c>
      <c r="R30" s="18" t="s">
        <v>63</v>
      </c>
      <c r="S30" s="18"/>
      <c r="T30" s="18"/>
      <c r="U30" s="18"/>
      <c r="V30" s="18"/>
      <c r="W30" s="18"/>
      <c r="X30" s="18"/>
      <c r="Y30" s="18"/>
      <c r="Z30" s="18"/>
      <c r="AA30" s="18"/>
      <c r="AB30" s="18"/>
      <c r="AC30" s="19"/>
      <c r="AD30" s="6"/>
      <c r="AE30" s="6"/>
      <c r="AF30" s="6"/>
    </row>
    <row r="31" spans="1:32" x14ac:dyDescent="0.3">
      <c r="A31" s="6"/>
      <c r="B31" s="6"/>
      <c r="C31" s="6"/>
      <c r="D31" s="6"/>
      <c r="E31" s="6"/>
      <c r="F31" s="6"/>
      <c r="G31" s="6"/>
      <c r="H31" s="6"/>
      <c r="I31" s="6"/>
      <c r="J31" s="6"/>
      <c r="K31" s="6"/>
      <c r="L31" s="6"/>
      <c r="M31" s="6"/>
      <c r="N31" s="6"/>
      <c r="O31" s="6"/>
      <c r="P31" s="20"/>
      <c r="Q31" s="21"/>
      <c r="R31" s="22" t="s">
        <v>52</v>
      </c>
      <c r="S31" s="22" t="s">
        <v>53</v>
      </c>
      <c r="T31" s="22" t="s">
        <v>54</v>
      </c>
      <c r="U31" s="22" t="s">
        <v>55</v>
      </c>
      <c r="V31" s="22" t="s">
        <v>20</v>
      </c>
      <c r="W31" s="22" t="s">
        <v>56</v>
      </c>
      <c r="X31" s="22" t="s">
        <v>57</v>
      </c>
      <c r="Y31" s="22" t="s">
        <v>58</v>
      </c>
      <c r="Z31" s="22" t="s">
        <v>59</v>
      </c>
      <c r="AA31" s="22" t="s">
        <v>60</v>
      </c>
      <c r="AB31" s="22" t="s">
        <v>61</v>
      </c>
      <c r="AC31" s="23" t="s">
        <v>62</v>
      </c>
      <c r="AD31" s="6"/>
      <c r="AE31" s="6"/>
      <c r="AF31" s="6"/>
    </row>
    <row r="32" spans="1:32" ht="36" x14ac:dyDescent="0.3">
      <c r="A32" s="6"/>
      <c r="B32" s="6"/>
      <c r="C32" s="6"/>
      <c r="D32" s="6"/>
      <c r="E32" s="6"/>
      <c r="F32" s="6"/>
      <c r="G32" s="6"/>
      <c r="H32" s="6"/>
      <c r="I32" s="6"/>
      <c r="J32" s="6"/>
      <c r="K32" s="6"/>
      <c r="L32" s="6"/>
      <c r="M32" s="6"/>
      <c r="N32" s="6"/>
      <c r="O32" s="6"/>
      <c r="P32" s="24" t="s">
        <v>40</v>
      </c>
      <c r="Q32" s="25">
        <v>80</v>
      </c>
      <c r="R32" s="26">
        <v>10</v>
      </c>
      <c r="S32" s="27">
        <v>9</v>
      </c>
      <c r="T32" s="27">
        <v>15</v>
      </c>
      <c r="U32" s="27">
        <v>20</v>
      </c>
      <c r="V32" s="27">
        <v>22</v>
      </c>
      <c r="W32" s="27">
        <v>28</v>
      </c>
      <c r="X32" s="27">
        <v>35</v>
      </c>
      <c r="Y32" s="27">
        <v>30</v>
      </c>
      <c r="Z32" s="27">
        <v>25</v>
      </c>
      <c r="AA32" s="27">
        <v>20</v>
      </c>
      <c r="AB32" s="27">
        <v>18</v>
      </c>
      <c r="AC32" s="28">
        <v>15</v>
      </c>
      <c r="AD32" s="6"/>
      <c r="AE32" s="6"/>
      <c r="AF32" s="6"/>
    </row>
    <row r="33" spans="1:32" ht="48" customHeight="1" x14ac:dyDescent="0.3">
      <c r="A33" s="6"/>
      <c r="B33" s="6"/>
      <c r="C33" s="6"/>
      <c r="D33" s="6"/>
      <c r="E33" s="6"/>
      <c r="F33" s="6"/>
      <c r="G33" s="6"/>
      <c r="H33" s="6"/>
      <c r="I33" s="6"/>
      <c r="J33" s="6"/>
      <c r="K33" s="6"/>
      <c r="L33" s="6"/>
      <c r="M33" s="6"/>
      <c r="N33" s="6"/>
      <c r="O33" s="6"/>
      <c r="P33" s="24" t="s">
        <v>69</v>
      </c>
      <c r="Q33" s="25">
        <f>40*3</f>
        <v>120</v>
      </c>
      <c r="R33" s="26">
        <v>10</v>
      </c>
      <c r="S33" s="26">
        <v>9</v>
      </c>
      <c r="T33" s="26">
        <v>15</v>
      </c>
      <c r="U33" s="26">
        <v>20</v>
      </c>
      <c r="V33" s="26">
        <v>22</v>
      </c>
      <c r="W33" s="26">
        <v>28</v>
      </c>
      <c r="X33" s="26">
        <v>35</v>
      </c>
      <c r="Y33" s="26">
        <v>30</v>
      </c>
      <c r="Z33" s="26">
        <v>25</v>
      </c>
      <c r="AA33" s="26">
        <v>20</v>
      </c>
      <c r="AB33" s="26">
        <v>18</v>
      </c>
      <c r="AC33" s="29">
        <v>15</v>
      </c>
      <c r="AD33" s="6"/>
      <c r="AE33" s="6"/>
      <c r="AF33" s="6"/>
    </row>
    <row r="34" spans="1:32" ht="36.6" thickBot="1" x14ac:dyDescent="0.35">
      <c r="A34" s="6"/>
      <c r="B34" s="6"/>
      <c r="C34" s="6"/>
      <c r="D34" s="6"/>
      <c r="E34" s="6"/>
      <c r="F34" s="6"/>
      <c r="G34" s="6"/>
      <c r="H34" s="6"/>
      <c r="I34" s="6"/>
      <c r="J34" s="6"/>
      <c r="K34" s="6"/>
      <c r="L34" s="6"/>
      <c r="M34" s="6"/>
      <c r="N34" s="6"/>
      <c r="O34" s="6"/>
      <c r="P34" s="30" t="s">
        <v>41</v>
      </c>
      <c r="Q34" s="31">
        <v>35</v>
      </c>
      <c r="R34" s="32">
        <v>9</v>
      </c>
      <c r="S34" s="33">
        <v>9</v>
      </c>
      <c r="T34" s="33">
        <v>12</v>
      </c>
      <c r="U34" s="33">
        <v>18</v>
      </c>
      <c r="V34" s="33">
        <v>20</v>
      </c>
      <c r="W34" s="33">
        <v>28</v>
      </c>
      <c r="X34" s="33">
        <v>32</v>
      </c>
      <c r="Y34" s="33">
        <v>28</v>
      </c>
      <c r="Z34" s="33">
        <v>23</v>
      </c>
      <c r="AA34" s="33">
        <v>19</v>
      </c>
      <c r="AB34" s="33">
        <v>15</v>
      </c>
      <c r="AC34" s="34">
        <v>10</v>
      </c>
      <c r="AD34" s="6"/>
      <c r="AE34" s="6"/>
      <c r="AF34" s="6"/>
    </row>
    <row r="35" spans="1:32" x14ac:dyDescent="0.3">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row>
    <row r="36" spans="1:32" x14ac:dyDescent="0.3">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row>
    <row r="37" spans="1:32" x14ac:dyDescent="0.3">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spans="1:32" x14ac:dyDescent="0.3">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row>
    <row r="39" spans="1:32" x14ac:dyDescent="0.3">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row>
    <row r="40" spans="1:32" x14ac:dyDescent="0.3">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row>
    <row r="41" spans="1:32" x14ac:dyDescent="0.3">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row>
    <row r="42" spans="1:32" x14ac:dyDescent="0.3">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row>
    <row r="43" spans="1:32" x14ac:dyDescent="0.3">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spans="1:32" x14ac:dyDescent="0.3">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row r="45" spans="1:32" x14ac:dyDescent="0.3">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row>
    <row r="46" spans="1:32" x14ac:dyDescent="0.3">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row>
    <row r="47" spans="1:32" x14ac:dyDescent="0.3">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row>
    <row r="48" spans="1:32" x14ac:dyDescent="0.3">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row>
    <row r="49" spans="1:30" x14ac:dyDescent="0.3">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row>
    <row r="50" spans="1:30" x14ac:dyDescent="0.3">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row>
    <row r="51" spans="1:30" x14ac:dyDescent="0.3">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x14ac:dyDescent="0.3">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row>
    <row r="53" spans="1:30" x14ac:dyDescent="0.3">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row>
  </sheetData>
  <mergeCells count="3">
    <mergeCell ref="P30:P31"/>
    <mergeCell ref="Q30:Q31"/>
    <mergeCell ref="R30:AC30"/>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471F-04D2-4C73-BD10-FEF0B9074F8F}">
  <dimension ref="A1:AG78"/>
  <sheetViews>
    <sheetView zoomScale="85" zoomScaleNormal="85" workbookViewId="0">
      <selection activeCell="AD35" sqref="A1:AD35"/>
    </sheetView>
  </sheetViews>
  <sheetFormatPr baseColWidth="10" defaultRowHeight="14.4" x14ac:dyDescent="0.3"/>
  <cols>
    <col min="1" max="2" width="11.5546875" style="1"/>
    <col min="3" max="3" width="15.5546875" style="1" customWidth="1"/>
    <col min="4" max="17" width="11.5546875" style="1"/>
    <col min="18" max="29" width="6" style="1" customWidth="1"/>
    <col min="30" max="16384" width="11.5546875" style="1"/>
  </cols>
  <sheetData>
    <row r="1" spans="1:33" x14ac:dyDescent="0.3">
      <c r="A1" s="5" t="s">
        <v>84</v>
      </c>
      <c r="B1" s="6"/>
      <c r="C1" s="6"/>
      <c r="D1" s="6"/>
      <c r="E1" s="6"/>
      <c r="F1" s="6"/>
      <c r="G1" s="6"/>
      <c r="H1" s="6"/>
      <c r="I1" s="6"/>
      <c r="J1" s="6"/>
      <c r="K1" s="6"/>
      <c r="L1" s="6"/>
      <c r="M1" s="6"/>
      <c r="N1" s="6"/>
      <c r="O1" s="6"/>
      <c r="P1" s="7"/>
      <c r="Q1" s="7"/>
      <c r="R1" s="7"/>
      <c r="S1" s="7"/>
      <c r="T1" s="7"/>
      <c r="U1" s="7"/>
      <c r="V1" s="7"/>
      <c r="W1" s="7"/>
      <c r="X1" s="7"/>
      <c r="Y1" s="7"/>
      <c r="Z1" s="7"/>
      <c r="AA1" s="7"/>
      <c r="AB1" s="7"/>
      <c r="AC1" s="7"/>
      <c r="AD1" s="6"/>
      <c r="AE1" s="6"/>
      <c r="AF1" s="6"/>
      <c r="AG1" s="6"/>
    </row>
    <row r="2" spans="1:33" x14ac:dyDescent="0.3">
      <c r="A2" s="6"/>
      <c r="B2" s="6"/>
      <c r="C2" s="5" t="s">
        <v>16</v>
      </c>
      <c r="D2" s="5" t="s">
        <v>17</v>
      </c>
      <c r="E2" s="5" t="s">
        <v>18</v>
      </c>
      <c r="F2" s="5" t="s">
        <v>19</v>
      </c>
      <c r="G2" s="5" t="s">
        <v>20</v>
      </c>
      <c r="H2" s="5" t="s">
        <v>21</v>
      </c>
      <c r="I2" s="5" t="s">
        <v>22</v>
      </c>
      <c r="J2" s="5" t="s">
        <v>23</v>
      </c>
      <c r="K2" s="5" t="s">
        <v>24</v>
      </c>
      <c r="L2" s="5" t="s">
        <v>25</v>
      </c>
      <c r="M2" s="5" t="s">
        <v>26</v>
      </c>
      <c r="N2" s="5" t="s">
        <v>27</v>
      </c>
      <c r="O2" s="6"/>
      <c r="P2" s="7"/>
      <c r="Q2" s="7"/>
      <c r="R2" s="7"/>
      <c r="S2" s="7"/>
      <c r="T2" s="7"/>
      <c r="U2" s="7"/>
      <c r="V2" s="7"/>
      <c r="W2" s="7"/>
      <c r="X2" s="7"/>
      <c r="Y2" s="7"/>
      <c r="Z2" s="7"/>
      <c r="AA2" s="7"/>
      <c r="AB2" s="7"/>
      <c r="AC2" s="7"/>
      <c r="AD2" s="6"/>
      <c r="AE2" s="6"/>
      <c r="AF2" s="6"/>
      <c r="AG2" s="6"/>
    </row>
    <row r="3" spans="1:33" x14ac:dyDescent="0.3">
      <c r="A3" s="5" t="s">
        <v>15</v>
      </c>
      <c r="B3" s="6"/>
      <c r="C3" s="6"/>
      <c r="D3" s="6"/>
      <c r="E3" s="6"/>
      <c r="F3" s="6"/>
      <c r="G3" s="6"/>
      <c r="H3" s="6"/>
      <c r="I3" s="6"/>
      <c r="J3" s="6"/>
      <c r="K3" s="6"/>
      <c r="L3" s="6"/>
      <c r="M3" s="6"/>
      <c r="N3" s="6"/>
      <c r="O3" s="6"/>
      <c r="P3" s="7"/>
      <c r="Q3" s="7"/>
      <c r="R3" s="7"/>
      <c r="S3" s="7"/>
      <c r="T3" s="7"/>
      <c r="U3" s="7"/>
      <c r="V3" s="7"/>
      <c r="W3" s="7"/>
      <c r="X3" s="7"/>
      <c r="Y3" s="7"/>
      <c r="Z3" s="7"/>
      <c r="AA3" s="7"/>
      <c r="AB3" s="7"/>
      <c r="AC3" s="7"/>
      <c r="AD3" s="6"/>
      <c r="AE3" s="6"/>
      <c r="AF3" s="6"/>
      <c r="AG3" s="6"/>
    </row>
    <row r="4" spans="1:33" x14ac:dyDescent="0.3">
      <c r="A4" s="6" t="s">
        <v>14</v>
      </c>
      <c r="B4" s="6"/>
      <c r="C4" s="8">
        <f>Q32*R32</f>
        <v>800</v>
      </c>
      <c r="D4" s="6">
        <f>Q32*S32</f>
        <v>880</v>
      </c>
      <c r="E4" s="6">
        <f>Q32*T32</f>
        <v>1600</v>
      </c>
      <c r="F4" s="6">
        <f>Q32*U32</f>
        <v>1840</v>
      </c>
      <c r="G4" s="6">
        <f>Q32*V32</f>
        <v>2000</v>
      </c>
      <c r="H4" s="6">
        <f>Q32*W32</f>
        <v>2400</v>
      </c>
      <c r="I4" s="6">
        <f>Q32*X32</f>
        <v>2800</v>
      </c>
      <c r="J4" s="6">
        <f>Q32*Y32</f>
        <v>2320</v>
      </c>
      <c r="K4" s="6">
        <f>Q32*Z32</f>
        <v>2000</v>
      </c>
      <c r="L4" s="6">
        <f>Q32*AA32</f>
        <v>1920</v>
      </c>
      <c r="M4" s="6">
        <f>Q32*AB32</f>
        <v>1600</v>
      </c>
      <c r="N4" s="6">
        <f>Q32*AC32</f>
        <v>1440</v>
      </c>
      <c r="O4" s="6"/>
      <c r="P4" s="7"/>
      <c r="Q4" s="7"/>
      <c r="R4" s="7"/>
      <c r="S4" s="7"/>
      <c r="T4" s="7"/>
      <c r="U4" s="7"/>
      <c r="V4" s="7"/>
      <c r="W4" s="7"/>
      <c r="X4" s="7"/>
      <c r="Y4" s="7"/>
      <c r="Z4" s="7"/>
      <c r="AA4" s="7"/>
      <c r="AB4" s="7"/>
      <c r="AC4" s="7"/>
      <c r="AD4" s="6"/>
      <c r="AE4" s="6"/>
      <c r="AF4" s="6"/>
      <c r="AG4" s="6"/>
    </row>
    <row r="5" spans="1:33" x14ac:dyDescent="0.3">
      <c r="A5" s="6" t="s">
        <v>43</v>
      </c>
      <c r="B5" s="6"/>
      <c r="C5" s="6">
        <f>Q33*R33</f>
        <v>1200</v>
      </c>
      <c r="D5" s="6">
        <f>Q33*S33</f>
        <v>1320</v>
      </c>
      <c r="E5" s="6">
        <f>Q33*T33</f>
        <v>2400</v>
      </c>
      <c r="F5" s="6">
        <f>Q33*U33</f>
        <v>2760</v>
      </c>
      <c r="G5" s="6">
        <f>Q33*V33</f>
        <v>3000</v>
      </c>
      <c r="H5" s="6">
        <f>Q33*W33</f>
        <v>3600</v>
      </c>
      <c r="I5" s="6">
        <f>Q33*X33</f>
        <v>4200</v>
      </c>
      <c r="J5" s="6">
        <f>Q33*Y33</f>
        <v>3480</v>
      </c>
      <c r="K5" s="6">
        <f>Q33*Z33</f>
        <v>3000</v>
      </c>
      <c r="L5" s="6">
        <f>Q33*AA33</f>
        <v>2880</v>
      </c>
      <c r="M5" s="6">
        <f>Q33*AB33</f>
        <v>2400</v>
      </c>
      <c r="N5" s="6">
        <f>Q33*AC33</f>
        <v>2160</v>
      </c>
      <c r="O5" s="6"/>
      <c r="P5" s="7"/>
      <c r="Q5" s="7"/>
      <c r="R5" s="7"/>
      <c r="S5" s="7"/>
      <c r="T5" s="7"/>
      <c r="U5" s="7"/>
      <c r="V5" s="7"/>
      <c r="W5" s="7"/>
      <c r="X5" s="7"/>
      <c r="Y5" s="7"/>
      <c r="Z5" s="7"/>
      <c r="AA5" s="7"/>
      <c r="AB5" s="7"/>
      <c r="AC5" s="7"/>
      <c r="AD5" s="6"/>
      <c r="AE5" s="6"/>
      <c r="AF5" s="6"/>
      <c r="AG5" s="6"/>
    </row>
    <row r="6" spans="1:33" x14ac:dyDescent="0.3">
      <c r="A6" s="6" t="s">
        <v>44</v>
      </c>
      <c r="B6" s="6"/>
      <c r="C6" s="6">
        <f>Q34*R34</f>
        <v>350</v>
      </c>
      <c r="D6" s="6">
        <f>Q34*S34</f>
        <v>350</v>
      </c>
      <c r="E6" s="6">
        <f>Q34*T34</f>
        <v>630</v>
      </c>
      <c r="F6" s="6">
        <f>Q34*U34</f>
        <v>700</v>
      </c>
      <c r="G6" s="6">
        <f>Q34*V34</f>
        <v>770</v>
      </c>
      <c r="H6" s="6">
        <f>Q34*W34</f>
        <v>980</v>
      </c>
      <c r="I6" s="6">
        <f>Q34*X34</f>
        <v>1120</v>
      </c>
      <c r="J6" s="6">
        <f>Q34*Y34</f>
        <v>875</v>
      </c>
      <c r="K6" s="6">
        <f>Q34*Z34</f>
        <v>805</v>
      </c>
      <c r="L6" s="6">
        <f>Q34*AA34</f>
        <v>700</v>
      </c>
      <c r="M6" s="6">
        <f>Q34*AB34</f>
        <v>630</v>
      </c>
      <c r="N6" s="6">
        <f>Q34*AC34</f>
        <v>630</v>
      </c>
      <c r="O6" s="6"/>
      <c r="P6" s="7"/>
      <c r="Q6" s="7"/>
      <c r="R6" s="7"/>
      <c r="S6" s="7"/>
      <c r="T6" s="7"/>
      <c r="U6" s="7"/>
      <c r="V6" s="7"/>
      <c r="W6" s="7"/>
      <c r="X6" s="7"/>
      <c r="Y6" s="7"/>
      <c r="Z6" s="7"/>
      <c r="AA6" s="7"/>
      <c r="AB6" s="7"/>
      <c r="AC6" s="7"/>
      <c r="AD6" s="6"/>
      <c r="AE6" s="6"/>
      <c r="AF6" s="6"/>
      <c r="AG6" s="6"/>
    </row>
    <row r="7" spans="1:33" x14ac:dyDescent="0.3">
      <c r="A7" s="6"/>
      <c r="B7" s="6"/>
      <c r="C7" s="6"/>
      <c r="D7" s="6"/>
      <c r="E7" s="6"/>
      <c r="F7" s="6"/>
      <c r="G7" s="6"/>
      <c r="H7" s="6"/>
      <c r="I7" s="6"/>
      <c r="J7" s="6"/>
      <c r="K7" s="6"/>
      <c r="L7" s="6"/>
      <c r="M7" s="6"/>
      <c r="N7" s="6"/>
      <c r="O7" s="6"/>
      <c r="P7" s="7"/>
      <c r="Q7" s="7"/>
      <c r="R7" s="7"/>
      <c r="S7" s="7"/>
      <c r="T7" s="7"/>
      <c r="U7" s="7"/>
      <c r="V7" s="7"/>
      <c r="W7" s="7"/>
      <c r="X7" s="7"/>
      <c r="Y7" s="7"/>
      <c r="Z7" s="7"/>
      <c r="AA7" s="7"/>
      <c r="AB7" s="7"/>
      <c r="AC7" s="7"/>
      <c r="AD7" s="6"/>
      <c r="AE7" s="6"/>
      <c r="AF7" s="6"/>
      <c r="AG7" s="6"/>
    </row>
    <row r="8" spans="1:33" x14ac:dyDescent="0.3">
      <c r="A8" s="5" t="s">
        <v>45</v>
      </c>
      <c r="B8" s="6"/>
      <c r="C8" s="9">
        <f>SUM(C4:C6)</f>
        <v>2350</v>
      </c>
      <c r="D8" s="9">
        <f t="shared" ref="D8:N8" si="0">SUM(D4:D6)</f>
        <v>2550</v>
      </c>
      <c r="E8" s="9">
        <f t="shared" si="0"/>
        <v>4630</v>
      </c>
      <c r="F8" s="9">
        <f t="shared" si="0"/>
        <v>5300</v>
      </c>
      <c r="G8" s="9">
        <f t="shared" si="0"/>
        <v>5770</v>
      </c>
      <c r="H8" s="9">
        <f t="shared" si="0"/>
        <v>6980</v>
      </c>
      <c r="I8" s="9">
        <f t="shared" si="0"/>
        <v>8120</v>
      </c>
      <c r="J8" s="9">
        <f t="shared" si="0"/>
        <v>6675</v>
      </c>
      <c r="K8" s="9">
        <f t="shared" si="0"/>
        <v>5805</v>
      </c>
      <c r="L8" s="9">
        <f t="shared" si="0"/>
        <v>5500</v>
      </c>
      <c r="M8" s="9">
        <f t="shared" si="0"/>
        <v>4630</v>
      </c>
      <c r="N8" s="9">
        <f t="shared" si="0"/>
        <v>4230</v>
      </c>
      <c r="O8" s="6"/>
      <c r="P8" s="7"/>
      <c r="Q8" s="7"/>
      <c r="R8" s="7"/>
      <c r="S8" s="7"/>
      <c r="T8" s="7"/>
      <c r="U8" s="7"/>
      <c r="V8" s="7"/>
      <c r="W8" s="7"/>
      <c r="X8" s="7"/>
      <c r="Y8" s="7"/>
      <c r="Z8" s="7"/>
      <c r="AA8" s="7"/>
      <c r="AB8" s="7"/>
      <c r="AC8" s="7"/>
      <c r="AD8" s="6"/>
      <c r="AE8" s="6"/>
      <c r="AF8" s="6"/>
      <c r="AG8" s="6"/>
    </row>
    <row r="9" spans="1:33" x14ac:dyDescent="0.3">
      <c r="A9" s="5" t="s">
        <v>85</v>
      </c>
      <c r="B9" s="6"/>
      <c r="C9" s="10">
        <f>SUM(C8:N8)</f>
        <v>62540</v>
      </c>
      <c r="D9" s="6"/>
      <c r="E9" s="6"/>
      <c r="F9" s="6"/>
      <c r="G9" s="6"/>
      <c r="H9" s="6"/>
      <c r="I9" s="6"/>
      <c r="J9" s="6"/>
      <c r="K9" s="6"/>
      <c r="L9" s="6"/>
      <c r="M9" s="6"/>
      <c r="N9" s="6"/>
      <c r="O9" s="6"/>
      <c r="P9" s="7"/>
      <c r="Q9" s="7"/>
      <c r="R9" s="7"/>
      <c r="S9" s="7"/>
      <c r="T9" s="7"/>
      <c r="U9" s="7"/>
      <c r="V9" s="7"/>
      <c r="W9" s="7"/>
      <c r="X9" s="7"/>
      <c r="Y9" s="7"/>
      <c r="Z9" s="7"/>
      <c r="AA9" s="7"/>
      <c r="AB9" s="7"/>
      <c r="AC9" s="7"/>
      <c r="AD9" s="6"/>
      <c r="AE9" s="6"/>
      <c r="AF9" s="6"/>
      <c r="AG9" s="6"/>
    </row>
    <row r="10" spans="1:33" x14ac:dyDescent="0.3">
      <c r="A10" s="5"/>
      <c r="B10" s="6"/>
      <c r="C10" s="6"/>
      <c r="D10" s="6"/>
      <c r="E10" s="6"/>
      <c r="F10" s="6"/>
      <c r="G10" s="6"/>
      <c r="H10" s="6"/>
      <c r="I10" s="6"/>
      <c r="J10" s="6"/>
      <c r="K10" s="6"/>
      <c r="L10" s="6"/>
      <c r="M10" s="6"/>
      <c r="N10" s="6"/>
      <c r="O10" s="6"/>
      <c r="P10" s="7"/>
      <c r="Q10" s="7"/>
      <c r="R10" s="7"/>
      <c r="S10" s="7"/>
      <c r="T10" s="7"/>
      <c r="U10" s="7"/>
      <c r="V10" s="7"/>
      <c r="W10" s="7"/>
      <c r="X10" s="7"/>
      <c r="Y10" s="7"/>
      <c r="Z10" s="7"/>
      <c r="AA10" s="7"/>
      <c r="AB10" s="7"/>
      <c r="AC10" s="7"/>
      <c r="AD10" s="6"/>
      <c r="AE10" s="6"/>
      <c r="AF10" s="6"/>
      <c r="AG10" s="6"/>
    </row>
    <row r="11" spans="1:33" x14ac:dyDescent="0.3">
      <c r="A11" s="5" t="s">
        <v>67</v>
      </c>
      <c r="B11" s="6"/>
      <c r="C11" s="6"/>
      <c r="D11" s="6"/>
      <c r="E11" s="6"/>
      <c r="F11" s="6"/>
      <c r="G11" s="6"/>
      <c r="H11" s="6"/>
      <c r="I11" s="6"/>
      <c r="J11" s="6"/>
      <c r="K11" s="6"/>
      <c r="L11" s="6"/>
      <c r="M11" s="6"/>
      <c r="N11" s="6"/>
      <c r="O11" s="6"/>
      <c r="P11" s="7"/>
      <c r="Q11" s="7"/>
      <c r="R11" s="7"/>
      <c r="S11" s="7"/>
      <c r="T11" s="7"/>
      <c r="U11" s="7"/>
      <c r="V11" s="7"/>
      <c r="W11" s="7"/>
      <c r="X11" s="7"/>
      <c r="Y11" s="7"/>
      <c r="Z11" s="7"/>
      <c r="AA11" s="7"/>
      <c r="AB11" s="7"/>
      <c r="AC11" s="7"/>
      <c r="AD11" s="6"/>
      <c r="AE11" s="6"/>
      <c r="AF11" s="6"/>
      <c r="AG11" s="6"/>
    </row>
    <row r="12" spans="1:33" x14ac:dyDescent="0.3">
      <c r="A12" s="6" t="s">
        <v>46</v>
      </c>
      <c r="B12" s="6"/>
      <c r="C12" s="6">
        <v>600</v>
      </c>
      <c r="D12" s="6">
        <v>650</v>
      </c>
      <c r="E12" s="6">
        <v>800</v>
      </c>
      <c r="F12" s="6">
        <v>900</v>
      </c>
      <c r="G12" s="6">
        <v>1000</v>
      </c>
      <c r="H12" s="6">
        <v>1050</v>
      </c>
      <c r="I12" s="6">
        <v>1200</v>
      </c>
      <c r="J12" s="6">
        <v>1100</v>
      </c>
      <c r="K12" s="6">
        <v>1000</v>
      </c>
      <c r="L12" s="6">
        <v>950</v>
      </c>
      <c r="M12" s="6">
        <v>800</v>
      </c>
      <c r="N12" s="6">
        <v>700</v>
      </c>
      <c r="O12" s="6"/>
      <c r="P12" s="7"/>
      <c r="Q12" s="7"/>
      <c r="R12" s="7"/>
      <c r="S12" s="7"/>
      <c r="T12" s="7"/>
      <c r="U12" s="7"/>
      <c r="V12" s="7"/>
      <c r="W12" s="7"/>
      <c r="X12" s="7"/>
      <c r="Y12" s="7"/>
      <c r="Z12" s="7"/>
      <c r="AA12" s="7"/>
      <c r="AB12" s="7"/>
      <c r="AC12" s="7"/>
      <c r="AD12" s="6"/>
      <c r="AE12" s="6"/>
      <c r="AF12" s="6"/>
      <c r="AG12" s="6"/>
    </row>
    <row r="13" spans="1:33" x14ac:dyDescent="0.3">
      <c r="A13" s="6" t="s">
        <v>47</v>
      </c>
      <c r="B13" s="6"/>
      <c r="C13" s="6">
        <v>600</v>
      </c>
      <c r="D13" s="6">
        <v>600</v>
      </c>
      <c r="E13" s="6">
        <v>600</v>
      </c>
      <c r="F13" s="6">
        <v>600</v>
      </c>
      <c r="G13" s="6">
        <v>600</v>
      </c>
      <c r="H13" s="6">
        <v>600</v>
      </c>
      <c r="I13" s="6">
        <v>600</v>
      </c>
      <c r="J13" s="6">
        <v>600</v>
      </c>
      <c r="K13" s="6">
        <v>600</v>
      </c>
      <c r="L13" s="6">
        <v>600</v>
      </c>
      <c r="M13" s="6">
        <v>600</v>
      </c>
      <c r="N13" s="6">
        <v>600</v>
      </c>
      <c r="O13" s="6"/>
      <c r="P13" s="7"/>
      <c r="Q13" s="7"/>
      <c r="R13" s="7"/>
      <c r="S13" s="7"/>
      <c r="T13" s="7"/>
      <c r="U13" s="7"/>
      <c r="V13" s="7"/>
      <c r="W13" s="7"/>
      <c r="X13" s="7"/>
      <c r="Y13" s="7"/>
      <c r="Z13" s="7"/>
      <c r="AA13" s="7"/>
      <c r="AB13" s="7"/>
      <c r="AC13" s="7"/>
      <c r="AD13" s="6"/>
      <c r="AE13" s="6"/>
      <c r="AF13" s="6"/>
      <c r="AG13" s="6"/>
    </row>
    <row r="14" spans="1:33" x14ac:dyDescent="0.3">
      <c r="A14" s="6" t="s">
        <v>48</v>
      </c>
      <c r="B14" s="6"/>
      <c r="C14" s="6">
        <v>150</v>
      </c>
      <c r="D14" s="6">
        <v>150</v>
      </c>
      <c r="E14" s="6">
        <v>150</v>
      </c>
      <c r="F14" s="6">
        <v>150</v>
      </c>
      <c r="G14" s="6">
        <v>150</v>
      </c>
      <c r="H14" s="6">
        <v>150</v>
      </c>
      <c r="I14" s="6">
        <v>150</v>
      </c>
      <c r="J14" s="6">
        <v>150</v>
      </c>
      <c r="K14" s="6">
        <v>150</v>
      </c>
      <c r="L14" s="6">
        <v>150</v>
      </c>
      <c r="M14" s="6">
        <v>150</v>
      </c>
      <c r="N14" s="6">
        <v>150</v>
      </c>
      <c r="O14" s="6"/>
      <c r="P14" s="7"/>
      <c r="Q14" s="7"/>
      <c r="R14" s="7"/>
      <c r="S14" s="7"/>
      <c r="T14" s="7"/>
      <c r="U14" s="7"/>
      <c r="V14" s="7"/>
      <c r="W14" s="7"/>
      <c r="X14" s="7"/>
      <c r="Y14" s="7"/>
      <c r="Z14" s="7"/>
      <c r="AA14" s="7"/>
      <c r="AB14" s="7"/>
      <c r="AC14" s="7"/>
      <c r="AD14" s="6"/>
      <c r="AE14" s="6"/>
      <c r="AF14" s="6"/>
      <c r="AG14" s="6"/>
    </row>
    <row r="15" spans="1:33" x14ac:dyDescent="0.3">
      <c r="A15" s="6" t="s">
        <v>49</v>
      </c>
      <c r="B15" s="6"/>
      <c r="C15" s="6">
        <v>100</v>
      </c>
      <c r="D15" s="6">
        <v>100</v>
      </c>
      <c r="E15" s="6">
        <v>100</v>
      </c>
      <c r="F15" s="6">
        <v>100</v>
      </c>
      <c r="G15" s="6">
        <v>100</v>
      </c>
      <c r="H15" s="6">
        <v>120</v>
      </c>
      <c r="I15" s="6">
        <v>120</v>
      </c>
      <c r="J15" s="6">
        <v>120</v>
      </c>
      <c r="K15" s="6">
        <v>100</v>
      </c>
      <c r="L15" s="6">
        <v>100</v>
      </c>
      <c r="M15" s="6">
        <v>100</v>
      </c>
      <c r="N15" s="6">
        <v>100</v>
      </c>
      <c r="O15" s="6"/>
      <c r="P15" s="7"/>
      <c r="Q15" s="7"/>
      <c r="R15" s="7"/>
      <c r="S15" s="7"/>
      <c r="T15" s="7"/>
      <c r="U15" s="7"/>
      <c r="V15" s="7"/>
      <c r="W15" s="7"/>
      <c r="X15" s="7"/>
      <c r="Y15" s="7"/>
      <c r="Z15" s="7"/>
      <c r="AA15" s="7"/>
      <c r="AB15" s="7"/>
      <c r="AC15" s="7"/>
      <c r="AD15" s="6"/>
      <c r="AE15" s="6"/>
      <c r="AF15" s="6"/>
      <c r="AG15" s="6"/>
    </row>
    <row r="16" spans="1:33" x14ac:dyDescent="0.3">
      <c r="A16" s="6" t="s">
        <v>50</v>
      </c>
      <c r="B16" s="6"/>
      <c r="C16" s="6">
        <v>300</v>
      </c>
      <c r="D16" s="6">
        <v>320</v>
      </c>
      <c r="E16" s="6">
        <v>500</v>
      </c>
      <c r="F16" s="6">
        <v>550</v>
      </c>
      <c r="G16" s="6">
        <v>600</v>
      </c>
      <c r="H16" s="6">
        <v>650</v>
      </c>
      <c r="I16" s="6">
        <v>700</v>
      </c>
      <c r="J16" s="6">
        <v>620</v>
      </c>
      <c r="K16" s="6">
        <v>600</v>
      </c>
      <c r="L16" s="6">
        <v>580</v>
      </c>
      <c r="M16" s="6">
        <v>500</v>
      </c>
      <c r="N16" s="6">
        <v>300</v>
      </c>
      <c r="O16" s="6"/>
      <c r="P16" s="7"/>
      <c r="Q16" s="7"/>
      <c r="R16" s="7"/>
      <c r="S16" s="7"/>
      <c r="T16" s="7"/>
      <c r="U16" s="7"/>
      <c r="V16" s="7"/>
      <c r="W16" s="7"/>
      <c r="X16" s="7"/>
      <c r="Y16" s="7"/>
      <c r="Z16" s="7"/>
      <c r="AA16" s="7"/>
      <c r="AB16" s="7"/>
      <c r="AC16" s="7"/>
      <c r="AD16" s="6"/>
      <c r="AE16" s="6"/>
      <c r="AF16" s="6"/>
      <c r="AG16" s="6"/>
    </row>
    <row r="17" spans="1:33" x14ac:dyDescent="0.3">
      <c r="A17" s="6" t="s">
        <v>51</v>
      </c>
      <c r="B17" s="6"/>
      <c r="C17" s="6">
        <v>100</v>
      </c>
      <c r="D17" s="6">
        <v>100</v>
      </c>
      <c r="E17" s="6">
        <v>100</v>
      </c>
      <c r="F17" s="6">
        <v>100</v>
      </c>
      <c r="G17" s="6">
        <v>100</v>
      </c>
      <c r="H17" s="6">
        <v>100</v>
      </c>
      <c r="I17" s="6">
        <v>100</v>
      </c>
      <c r="J17" s="6">
        <v>100</v>
      </c>
      <c r="K17" s="6">
        <v>100</v>
      </c>
      <c r="L17" s="6">
        <v>100</v>
      </c>
      <c r="M17" s="6">
        <v>100</v>
      </c>
      <c r="N17" s="6">
        <v>100</v>
      </c>
      <c r="O17" s="6"/>
      <c r="P17" s="7"/>
      <c r="Q17" s="7"/>
      <c r="R17" s="7"/>
      <c r="S17" s="7"/>
      <c r="T17" s="7"/>
      <c r="U17" s="7"/>
      <c r="V17" s="7"/>
      <c r="W17" s="7"/>
      <c r="X17" s="7"/>
      <c r="Y17" s="7"/>
      <c r="Z17" s="7"/>
      <c r="AA17" s="7"/>
      <c r="AB17" s="7"/>
      <c r="AC17" s="7"/>
      <c r="AD17" s="6"/>
      <c r="AE17" s="6"/>
      <c r="AF17" s="6"/>
      <c r="AG17" s="6"/>
    </row>
    <row r="18" spans="1:33" x14ac:dyDescent="0.3">
      <c r="A18" s="6" t="s">
        <v>64</v>
      </c>
      <c r="B18" s="6"/>
      <c r="C18" s="6">
        <v>80</v>
      </c>
      <c r="D18" s="6">
        <v>80</v>
      </c>
      <c r="E18" s="6">
        <v>80</v>
      </c>
      <c r="F18" s="6">
        <v>80</v>
      </c>
      <c r="G18" s="6">
        <v>80</v>
      </c>
      <c r="H18" s="6">
        <v>80</v>
      </c>
      <c r="I18" s="6">
        <v>80</v>
      </c>
      <c r="J18" s="6">
        <v>80</v>
      </c>
      <c r="K18" s="6">
        <v>80</v>
      </c>
      <c r="L18" s="6">
        <v>80</v>
      </c>
      <c r="M18" s="6">
        <v>80</v>
      </c>
      <c r="N18" s="6">
        <v>80</v>
      </c>
      <c r="O18" s="6"/>
      <c r="P18" s="7"/>
      <c r="Q18" s="7"/>
      <c r="R18" s="7"/>
      <c r="S18" s="7"/>
      <c r="T18" s="7"/>
      <c r="U18" s="7"/>
      <c r="V18" s="7"/>
      <c r="W18" s="7"/>
      <c r="X18" s="7"/>
      <c r="Y18" s="7"/>
      <c r="Z18" s="7"/>
      <c r="AA18" s="7"/>
      <c r="AB18" s="7"/>
      <c r="AC18" s="7"/>
      <c r="AD18" s="6"/>
      <c r="AE18" s="6"/>
      <c r="AF18" s="6"/>
      <c r="AG18" s="6"/>
    </row>
    <row r="19" spans="1:33" x14ac:dyDescent="0.3">
      <c r="A19" s="6" t="s">
        <v>65</v>
      </c>
      <c r="B19" s="6"/>
      <c r="C19" s="6">
        <v>100</v>
      </c>
      <c r="D19" s="6">
        <v>100</v>
      </c>
      <c r="E19" s="6">
        <v>100</v>
      </c>
      <c r="F19" s="6">
        <v>100</v>
      </c>
      <c r="G19" s="6">
        <v>100</v>
      </c>
      <c r="H19" s="6">
        <v>100</v>
      </c>
      <c r="I19" s="6">
        <v>100</v>
      </c>
      <c r="J19" s="6">
        <v>100</v>
      </c>
      <c r="K19" s="6">
        <v>100</v>
      </c>
      <c r="L19" s="6">
        <v>100</v>
      </c>
      <c r="M19" s="6">
        <v>100</v>
      </c>
      <c r="N19" s="6">
        <v>100</v>
      </c>
      <c r="O19" s="6"/>
      <c r="P19" s="7"/>
      <c r="Q19" s="7"/>
      <c r="R19" s="7"/>
      <c r="S19" s="7"/>
      <c r="T19" s="7"/>
      <c r="U19" s="7"/>
      <c r="V19" s="7"/>
      <c r="W19" s="7"/>
      <c r="X19" s="7"/>
      <c r="Y19" s="7"/>
      <c r="Z19" s="7"/>
      <c r="AA19" s="7"/>
      <c r="AB19" s="7"/>
      <c r="AC19" s="7"/>
      <c r="AD19" s="6"/>
      <c r="AE19" s="6"/>
      <c r="AF19" s="6"/>
      <c r="AG19" s="6"/>
    </row>
    <row r="20" spans="1:33" x14ac:dyDescent="0.3">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row>
    <row r="21" spans="1:33" x14ac:dyDescent="0.3">
      <c r="A21" s="5" t="s">
        <v>66</v>
      </c>
      <c r="B21" s="6"/>
      <c r="C21" s="11">
        <f>SUM(C12:C20)</f>
        <v>2030</v>
      </c>
      <c r="D21" s="11">
        <f>SUM(D12:D20)</f>
        <v>2100</v>
      </c>
      <c r="E21" s="11">
        <f>SUM(E12:E20)</f>
        <v>2430</v>
      </c>
      <c r="F21" s="11">
        <f>SUM(F12:F20)</f>
        <v>2580</v>
      </c>
      <c r="G21" s="11">
        <f>SUM(G12:G20)</f>
        <v>2730</v>
      </c>
      <c r="H21" s="11">
        <f>SUM(H12:H20)</f>
        <v>2850</v>
      </c>
      <c r="I21" s="11">
        <f>SUM(I12:I20)</f>
        <v>3050</v>
      </c>
      <c r="J21" s="11">
        <f>SUM(J12:J20)</f>
        <v>2870</v>
      </c>
      <c r="K21" s="11">
        <f>SUM(K12:K20)</f>
        <v>2730</v>
      </c>
      <c r="L21" s="11">
        <f>SUM(L12:L20)</f>
        <v>2660</v>
      </c>
      <c r="M21" s="11">
        <f>SUM(M12:M20)</f>
        <v>2430</v>
      </c>
      <c r="N21" s="11">
        <f>SUM(N12:N20)</f>
        <v>2130</v>
      </c>
      <c r="O21" s="6"/>
      <c r="P21" s="6"/>
      <c r="Q21" s="6"/>
      <c r="R21" s="6"/>
      <c r="S21" s="6"/>
      <c r="T21" s="6"/>
      <c r="U21" s="6"/>
      <c r="V21" s="6"/>
      <c r="W21" s="6"/>
      <c r="X21" s="6"/>
      <c r="Y21" s="6"/>
      <c r="Z21" s="6"/>
      <c r="AA21" s="6"/>
      <c r="AB21" s="6"/>
      <c r="AC21" s="6"/>
      <c r="AD21" s="6"/>
      <c r="AE21" s="6"/>
      <c r="AF21" s="6"/>
      <c r="AG21" s="6"/>
    </row>
    <row r="22" spans="1:33" x14ac:dyDescent="0.3">
      <c r="A22" s="5" t="s">
        <v>86</v>
      </c>
      <c r="B22" s="6"/>
      <c r="C22" s="12">
        <f>SUM(C21:N21)</f>
        <v>30590</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row>
    <row r="23" spans="1:33" x14ac:dyDescent="0.3">
      <c r="A23" s="5"/>
      <c r="B23" s="6"/>
      <c r="C23" s="12"/>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row>
    <row r="24" spans="1:33" x14ac:dyDescent="0.3">
      <c r="A24" s="5" t="s">
        <v>68</v>
      </c>
      <c r="B24" s="6"/>
      <c r="C24" s="13">
        <f>C8-C21</f>
        <v>320</v>
      </c>
      <c r="D24" s="13">
        <f>D8-D21</f>
        <v>450</v>
      </c>
      <c r="E24" s="13">
        <f>E8-E21</f>
        <v>2200</v>
      </c>
      <c r="F24" s="13">
        <f>F8-F21</f>
        <v>2720</v>
      </c>
      <c r="G24" s="13">
        <f>G8-G21</f>
        <v>3040</v>
      </c>
      <c r="H24" s="13">
        <f>H8-H21</f>
        <v>4130</v>
      </c>
      <c r="I24" s="13">
        <f>I8-I21</f>
        <v>5070</v>
      </c>
      <c r="J24" s="13">
        <f>J8-J21</f>
        <v>3805</v>
      </c>
      <c r="K24" s="13">
        <f>K8-K21</f>
        <v>3075</v>
      </c>
      <c r="L24" s="13">
        <f>L8-L21</f>
        <v>2840</v>
      </c>
      <c r="M24" s="13">
        <f>M8-M21</f>
        <v>2200</v>
      </c>
      <c r="N24" s="13">
        <f>N8-N21</f>
        <v>2100</v>
      </c>
      <c r="O24" s="6"/>
      <c r="P24" s="6"/>
      <c r="Q24" s="6"/>
      <c r="R24" s="6"/>
      <c r="S24" s="6"/>
      <c r="T24" s="6"/>
      <c r="U24" s="6"/>
      <c r="V24" s="6"/>
      <c r="W24" s="6"/>
      <c r="X24" s="6"/>
      <c r="Y24" s="6"/>
      <c r="Z24" s="6"/>
      <c r="AA24" s="6"/>
      <c r="AB24" s="6"/>
      <c r="AC24" s="6"/>
      <c r="AD24" s="6"/>
      <c r="AE24" s="6"/>
      <c r="AF24" s="6"/>
      <c r="AG24" s="6"/>
    </row>
    <row r="25" spans="1:33" x14ac:dyDescent="0.3">
      <c r="A25" s="70" t="s">
        <v>95</v>
      </c>
      <c r="B25" s="71">
        <v>0.15</v>
      </c>
      <c r="C25" s="78">
        <f>C24*B25</f>
        <v>48</v>
      </c>
      <c r="D25" s="78">
        <f>D24*B25</f>
        <v>67.5</v>
      </c>
      <c r="E25" s="78">
        <f>E24*B25</f>
        <v>330</v>
      </c>
      <c r="F25" s="78">
        <f>F24*B25</f>
        <v>408</v>
      </c>
      <c r="G25" s="78">
        <f>G24*B25</f>
        <v>456</v>
      </c>
      <c r="H25" s="78">
        <f>H24*B25</f>
        <v>619.5</v>
      </c>
      <c r="I25" s="78">
        <f>I24*B25</f>
        <v>760.5</v>
      </c>
      <c r="J25" s="78">
        <f>J24*B25</f>
        <v>570.75</v>
      </c>
      <c r="K25" s="78">
        <f>K24*B25</f>
        <v>461.25</v>
      </c>
      <c r="L25" s="78">
        <f>L24*B25</f>
        <v>426</v>
      </c>
      <c r="M25" s="78">
        <f>M24*B25</f>
        <v>330</v>
      </c>
      <c r="N25" s="78">
        <f>N24*B25</f>
        <v>315</v>
      </c>
      <c r="O25" s="6"/>
      <c r="P25" s="6"/>
      <c r="Q25" s="6"/>
      <c r="R25" s="6"/>
      <c r="S25" s="6"/>
      <c r="T25" s="6"/>
      <c r="U25" s="6"/>
      <c r="V25" s="6"/>
      <c r="W25" s="6"/>
      <c r="X25" s="6"/>
      <c r="Y25" s="6"/>
      <c r="Z25" s="6"/>
      <c r="AA25" s="6"/>
      <c r="AB25" s="6"/>
      <c r="AC25" s="6"/>
      <c r="AD25" s="6"/>
      <c r="AE25" s="6"/>
      <c r="AF25" s="6"/>
      <c r="AG25" s="6"/>
    </row>
    <row r="26" spans="1:33" x14ac:dyDescent="0.3">
      <c r="A26" s="60" t="s">
        <v>93</v>
      </c>
      <c r="B26" s="60"/>
      <c r="C26" s="13">
        <f>C24-(C24*B25)</f>
        <v>272</v>
      </c>
      <c r="D26" s="13">
        <f>D24-(D24*B25)</f>
        <v>382.5</v>
      </c>
      <c r="E26" s="13">
        <f>E24-(E24*B25)</f>
        <v>1870</v>
      </c>
      <c r="F26" s="13">
        <f>F24-(F24*B25)</f>
        <v>2312</v>
      </c>
      <c r="G26" s="13">
        <f>G24-(G24*B25)</f>
        <v>2584</v>
      </c>
      <c r="H26" s="13">
        <f>H24-(H24*B25)</f>
        <v>3510.5</v>
      </c>
      <c r="I26" s="13">
        <f>I24-(I24*B25)</f>
        <v>4309.5</v>
      </c>
      <c r="J26" s="13">
        <f>J24-(J24*B25)</f>
        <v>3234.25</v>
      </c>
      <c r="K26" s="13">
        <f>K24-(K24*B25)</f>
        <v>2613.75</v>
      </c>
      <c r="L26" s="13">
        <f>L24-(L24*B25)</f>
        <v>2414</v>
      </c>
      <c r="M26" s="13">
        <f>M24-(M24*B25)</f>
        <v>1870</v>
      </c>
      <c r="N26" s="13">
        <f>N24-(N24*B25)</f>
        <v>1785</v>
      </c>
      <c r="O26" s="6"/>
      <c r="P26" s="6"/>
      <c r="Q26" s="6"/>
      <c r="R26" s="6"/>
      <c r="S26" s="6"/>
      <c r="T26" s="6"/>
      <c r="U26" s="6"/>
      <c r="V26" s="6"/>
      <c r="W26" s="6"/>
      <c r="X26" s="6"/>
      <c r="Y26" s="6"/>
      <c r="Z26" s="6"/>
      <c r="AA26" s="6"/>
      <c r="AB26" s="6"/>
      <c r="AC26" s="6"/>
      <c r="AD26" s="6"/>
      <c r="AE26" s="6"/>
      <c r="AF26" s="6"/>
      <c r="AG26" s="6"/>
    </row>
    <row r="27" spans="1:33" x14ac:dyDescent="0.3">
      <c r="A27" s="5" t="s">
        <v>94</v>
      </c>
      <c r="B27" s="6"/>
      <c r="C27" s="14">
        <f>SUM(C26:N26)</f>
        <v>27157.5</v>
      </c>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row>
    <row r="28" spans="1:33" x14ac:dyDescent="0.3">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row>
    <row r="29" spans="1:33" ht="15" thickBo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row>
    <row r="30" spans="1:33" x14ac:dyDescent="0.3">
      <c r="A30" s="6"/>
      <c r="B30" s="6"/>
      <c r="C30" s="6"/>
      <c r="D30" s="6"/>
      <c r="E30" s="6"/>
      <c r="F30" s="6"/>
      <c r="G30" s="6"/>
      <c r="H30" s="6"/>
      <c r="I30" s="6"/>
      <c r="J30" s="6"/>
      <c r="K30" s="6"/>
      <c r="L30" s="6"/>
      <c r="M30" s="6"/>
      <c r="N30" s="6"/>
      <c r="O30" s="6"/>
      <c r="P30" s="16" t="s">
        <v>38</v>
      </c>
      <c r="Q30" s="17" t="s">
        <v>39</v>
      </c>
      <c r="R30" s="18" t="s">
        <v>63</v>
      </c>
      <c r="S30" s="18"/>
      <c r="T30" s="18"/>
      <c r="U30" s="18"/>
      <c r="V30" s="18"/>
      <c r="W30" s="18"/>
      <c r="X30" s="18"/>
      <c r="Y30" s="18"/>
      <c r="Z30" s="18"/>
      <c r="AA30" s="18"/>
      <c r="AB30" s="18"/>
      <c r="AC30" s="19"/>
      <c r="AD30" s="6"/>
      <c r="AE30" s="6"/>
      <c r="AF30" s="6"/>
      <c r="AG30" s="6"/>
    </row>
    <row r="31" spans="1:33" x14ac:dyDescent="0.3">
      <c r="A31" s="6"/>
      <c r="B31" s="6"/>
      <c r="C31" s="6"/>
      <c r="D31" s="6"/>
      <c r="E31" s="6"/>
      <c r="F31" s="6"/>
      <c r="G31" s="6"/>
      <c r="H31" s="6"/>
      <c r="I31" s="6"/>
      <c r="J31" s="6"/>
      <c r="K31" s="6"/>
      <c r="L31" s="6"/>
      <c r="M31" s="6"/>
      <c r="N31" s="6"/>
      <c r="O31" s="6"/>
      <c r="P31" s="20"/>
      <c r="Q31" s="21"/>
      <c r="R31" s="22" t="s">
        <v>52</v>
      </c>
      <c r="S31" s="22" t="s">
        <v>53</v>
      </c>
      <c r="T31" s="22" t="s">
        <v>54</v>
      </c>
      <c r="U31" s="22" t="s">
        <v>55</v>
      </c>
      <c r="V31" s="22" t="s">
        <v>20</v>
      </c>
      <c r="W31" s="22" t="s">
        <v>56</v>
      </c>
      <c r="X31" s="22" t="s">
        <v>57</v>
      </c>
      <c r="Y31" s="22" t="s">
        <v>58</v>
      </c>
      <c r="Z31" s="22" t="s">
        <v>59</v>
      </c>
      <c r="AA31" s="22" t="s">
        <v>60</v>
      </c>
      <c r="AB31" s="22" t="s">
        <v>61</v>
      </c>
      <c r="AC31" s="23" t="s">
        <v>62</v>
      </c>
      <c r="AD31" s="6"/>
      <c r="AE31" s="6"/>
      <c r="AF31" s="6"/>
      <c r="AG31" s="6"/>
    </row>
    <row r="32" spans="1:33" ht="36" x14ac:dyDescent="0.3">
      <c r="A32" s="6"/>
      <c r="B32" s="6"/>
      <c r="C32" s="6"/>
      <c r="D32" s="6"/>
      <c r="E32" s="6"/>
      <c r="F32" s="6"/>
      <c r="G32" s="6"/>
      <c r="H32" s="6"/>
      <c r="I32" s="6"/>
      <c r="J32" s="6"/>
      <c r="K32" s="6"/>
      <c r="L32" s="6"/>
      <c r="M32" s="6"/>
      <c r="N32" s="6"/>
      <c r="O32" s="6"/>
      <c r="P32" s="24" t="s">
        <v>40</v>
      </c>
      <c r="Q32" s="25">
        <v>80</v>
      </c>
      <c r="R32" s="36">
        <v>10</v>
      </c>
      <c r="S32" s="37">
        <v>11</v>
      </c>
      <c r="T32" s="37">
        <v>20</v>
      </c>
      <c r="U32" s="37">
        <v>23</v>
      </c>
      <c r="V32" s="37">
        <v>25</v>
      </c>
      <c r="W32" s="37">
        <v>30</v>
      </c>
      <c r="X32" s="37">
        <v>35</v>
      </c>
      <c r="Y32" s="37">
        <v>29</v>
      </c>
      <c r="Z32" s="37">
        <v>25</v>
      </c>
      <c r="AA32" s="37">
        <v>24</v>
      </c>
      <c r="AB32" s="37">
        <v>20</v>
      </c>
      <c r="AC32" s="38">
        <v>18</v>
      </c>
      <c r="AD32" s="6"/>
      <c r="AE32" s="6"/>
      <c r="AF32" s="6"/>
      <c r="AG32" s="6"/>
    </row>
    <row r="33" spans="1:33" ht="48" customHeight="1" x14ac:dyDescent="0.3">
      <c r="A33" s="6"/>
      <c r="B33" s="6"/>
      <c r="C33" s="6"/>
      <c r="D33" s="6"/>
      <c r="E33" s="6"/>
      <c r="F33" s="6"/>
      <c r="G33" s="6"/>
      <c r="H33" s="6"/>
      <c r="I33" s="6"/>
      <c r="J33" s="6"/>
      <c r="K33" s="6"/>
      <c r="L33" s="6"/>
      <c r="M33" s="6"/>
      <c r="N33" s="6"/>
      <c r="O33" s="6"/>
      <c r="P33" s="24" t="s">
        <v>69</v>
      </c>
      <c r="Q33" s="25">
        <f>40*3</f>
        <v>120</v>
      </c>
      <c r="R33" s="36">
        <v>10</v>
      </c>
      <c r="S33" s="36">
        <v>11</v>
      </c>
      <c r="T33" s="36">
        <v>20</v>
      </c>
      <c r="U33" s="36">
        <v>23</v>
      </c>
      <c r="V33" s="36">
        <v>25</v>
      </c>
      <c r="W33" s="36">
        <v>30</v>
      </c>
      <c r="X33" s="36">
        <v>35</v>
      </c>
      <c r="Y33" s="36">
        <v>29</v>
      </c>
      <c r="Z33" s="36">
        <v>25</v>
      </c>
      <c r="AA33" s="36">
        <v>24</v>
      </c>
      <c r="AB33" s="36">
        <v>20</v>
      </c>
      <c r="AC33" s="39">
        <v>18</v>
      </c>
      <c r="AD33" s="6"/>
      <c r="AE33" s="6"/>
      <c r="AF33" s="6"/>
      <c r="AG33" s="6"/>
    </row>
    <row r="34" spans="1:33" ht="36.6" thickBot="1" x14ac:dyDescent="0.35">
      <c r="A34" s="6"/>
      <c r="B34" s="6"/>
      <c r="C34" s="6"/>
      <c r="D34" s="6"/>
      <c r="E34" s="6"/>
      <c r="F34" s="6"/>
      <c r="G34" s="6"/>
      <c r="H34" s="6"/>
      <c r="I34" s="6"/>
      <c r="J34" s="6"/>
      <c r="K34" s="6"/>
      <c r="L34" s="6"/>
      <c r="M34" s="6"/>
      <c r="N34" s="6"/>
      <c r="O34" s="6"/>
      <c r="P34" s="30" t="s">
        <v>41</v>
      </c>
      <c r="Q34" s="31">
        <v>35</v>
      </c>
      <c r="R34" s="40">
        <v>10</v>
      </c>
      <c r="S34" s="41">
        <v>10</v>
      </c>
      <c r="T34" s="41">
        <v>18</v>
      </c>
      <c r="U34" s="41">
        <v>20</v>
      </c>
      <c r="V34" s="41">
        <v>22</v>
      </c>
      <c r="W34" s="41">
        <v>28</v>
      </c>
      <c r="X34" s="41">
        <v>32</v>
      </c>
      <c r="Y34" s="41">
        <v>25</v>
      </c>
      <c r="Z34" s="41">
        <v>23</v>
      </c>
      <c r="AA34" s="41">
        <v>20</v>
      </c>
      <c r="AB34" s="41">
        <v>18</v>
      </c>
      <c r="AC34" s="42">
        <v>18</v>
      </c>
      <c r="AD34" s="6"/>
      <c r="AE34" s="6"/>
      <c r="AF34" s="6"/>
      <c r="AG34" s="6"/>
    </row>
    <row r="35" spans="1:33" x14ac:dyDescent="0.3">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row>
    <row r="36" spans="1:33" x14ac:dyDescent="0.3">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row>
    <row r="37" spans="1:33" x14ac:dyDescent="0.3">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row>
    <row r="38" spans="1:33" x14ac:dyDescent="0.3">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row>
    <row r="39" spans="1:33" x14ac:dyDescent="0.3">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row>
    <row r="40" spans="1:33" x14ac:dyDescent="0.3">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1" spans="1:33" x14ac:dyDescent="0.3">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1:33" x14ac:dyDescent="0.3">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row>
    <row r="43" spans="1:33" x14ac:dyDescent="0.3">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row r="44" spans="1:33" x14ac:dyDescent="0.3">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row>
    <row r="45" spans="1:33" x14ac:dyDescent="0.3">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row>
    <row r="46" spans="1:33" x14ac:dyDescent="0.3">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x14ac:dyDescent="0.3">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row>
    <row r="48" spans="1:33" x14ac:dyDescent="0.3">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row>
    <row r="49" spans="1:33" x14ac:dyDescent="0.3">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row>
    <row r="50" spans="1:33" x14ac:dyDescent="0.3">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row>
    <row r="51" spans="1:33" x14ac:dyDescent="0.3">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row>
    <row r="52" spans="1:33" x14ac:dyDescent="0.3">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row>
    <row r="53" spans="1:33" x14ac:dyDescent="0.3">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row>
    <row r="54" spans="1:33" x14ac:dyDescent="0.3">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row>
    <row r="55" spans="1:33" x14ac:dyDescent="0.3">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row>
    <row r="56" spans="1:33" x14ac:dyDescent="0.3">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row>
    <row r="57" spans="1:33" x14ac:dyDescent="0.3">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row>
    <row r="58" spans="1:33" x14ac:dyDescent="0.3">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row>
    <row r="59" spans="1:33" x14ac:dyDescent="0.3">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row>
    <row r="60" spans="1:33" x14ac:dyDescent="0.3">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row>
    <row r="61" spans="1:33" x14ac:dyDescent="0.3">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row>
    <row r="62" spans="1:33" x14ac:dyDescent="0.3">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1:33" x14ac:dyDescent="0.3">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1:33" x14ac:dyDescent="0.3">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row>
    <row r="65" spans="1:33" x14ac:dyDescent="0.3">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row>
    <row r="66" spans="1:33" x14ac:dyDescent="0.3">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row>
    <row r="67" spans="1:33" x14ac:dyDescent="0.3">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row>
    <row r="68" spans="1:33" x14ac:dyDescent="0.3">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row>
    <row r="69" spans="1:33" x14ac:dyDescent="0.3">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row>
    <row r="70" spans="1:33" x14ac:dyDescent="0.3">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row>
    <row r="71" spans="1:33" x14ac:dyDescent="0.3">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row>
    <row r="72" spans="1:33" x14ac:dyDescent="0.3">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row>
    <row r="73" spans="1:33" x14ac:dyDescent="0.3">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row>
    <row r="74" spans="1:33" x14ac:dyDescent="0.3">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row>
    <row r="75" spans="1:33" x14ac:dyDescent="0.3">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row>
    <row r="76" spans="1:33" x14ac:dyDescent="0.3">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row>
    <row r="77" spans="1:33" x14ac:dyDescent="0.3">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row>
    <row r="78" spans="1:33" x14ac:dyDescent="0.3">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row>
  </sheetData>
  <mergeCells count="3">
    <mergeCell ref="P30:P31"/>
    <mergeCell ref="Q30:Q31"/>
    <mergeCell ref="R30:AC3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90C1-4646-4329-B34D-42EB64980DDE}">
  <dimension ref="A1:AE48"/>
  <sheetViews>
    <sheetView zoomScale="85" zoomScaleNormal="85" workbookViewId="0">
      <pane xSplit="15" topLeftCell="X1" activePane="topRight" state="frozen"/>
      <selection pane="topRight" sqref="A1:AD31"/>
    </sheetView>
  </sheetViews>
  <sheetFormatPr baseColWidth="10" defaultRowHeight="14.4" x14ac:dyDescent="0.3"/>
  <cols>
    <col min="1" max="2" width="11.5546875" style="1"/>
    <col min="3" max="3" width="12.88671875" style="1" bestFit="1" customWidth="1"/>
    <col min="4" max="15" width="11.5546875" style="1"/>
    <col min="16" max="16" width="3.77734375" style="1" customWidth="1"/>
    <col min="17" max="17" width="25.5546875" style="3" customWidth="1"/>
    <col min="18" max="21" width="15" style="3" customWidth="1"/>
    <col min="22" max="30" width="6" style="3" customWidth="1"/>
    <col min="31" max="16384" width="11.5546875" style="1"/>
  </cols>
  <sheetData>
    <row r="1" spans="1:31" x14ac:dyDescent="0.3">
      <c r="A1" s="5" t="s">
        <v>73</v>
      </c>
      <c r="B1" s="6"/>
      <c r="C1" s="6"/>
      <c r="D1" s="6"/>
      <c r="E1" s="6"/>
      <c r="F1" s="6"/>
      <c r="G1" s="6"/>
      <c r="H1" s="6"/>
      <c r="I1" s="6"/>
      <c r="J1" s="6"/>
      <c r="K1" s="6"/>
      <c r="L1" s="6"/>
      <c r="M1" s="6"/>
      <c r="N1" s="6"/>
      <c r="O1" s="6"/>
      <c r="P1" s="6"/>
      <c r="Q1" s="7"/>
      <c r="R1" s="7"/>
      <c r="S1" s="7"/>
      <c r="T1" s="7"/>
      <c r="U1" s="7"/>
      <c r="V1" s="7"/>
      <c r="W1" s="7"/>
      <c r="X1" s="7"/>
      <c r="Y1" s="7"/>
      <c r="Z1" s="7"/>
      <c r="AA1" s="7"/>
      <c r="AB1" s="7"/>
      <c r="AC1" s="7"/>
      <c r="AD1" s="7"/>
      <c r="AE1" s="6"/>
    </row>
    <row r="2" spans="1:31" x14ac:dyDescent="0.3">
      <c r="A2" s="6"/>
      <c r="B2" s="6"/>
      <c r="C2" s="5" t="s">
        <v>16</v>
      </c>
      <c r="D2" s="5" t="s">
        <v>17</v>
      </c>
      <c r="E2" s="5" t="s">
        <v>18</v>
      </c>
      <c r="F2" s="5" t="s">
        <v>19</v>
      </c>
      <c r="G2" s="5" t="s">
        <v>20</v>
      </c>
      <c r="H2" s="5" t="s">
        <v>21</v>
      </c>
      <c r="I2" s="5" t="s">
        <v>22</v>
      </c>
      <c r="J2" s="5" t="s">
        <v>23</v>
      </c>
      <c r="K2" s="5" t="s">
        <v>24</v>
      </c>
      <c r="L2" s="5" t="s">
        <v>25</v>
      </c>
      <c r="M2" s="5" t="s">
        <v>26</v>
      </c>
      <c r="N2" s="5" t="s">
        <v>27</v>
      </c>
      <c r="O2" s="6"/>
      <c r="P2" s="6"/>
      <c r="Q2" s="7"/>
      <c r="R2" s="7"/>
      <c r="S2" s="7"/>
      <c r="T2" s="7"/>
      <c r="U2" s="7"/>
      <c r="V2" s="7"/>
      <c r="W2" s="7"/>
      <c r="X2" s="7"/>
      <c r="Y2" s="7"/>
      <c r="Z2" s="7"/>
      <c r="AA2" s="7"/>
      <c r="AB2" s="7"/>
      <c r="AC2" s="7"/>
      <c r="AD2" s="7"/>
      <c r="AE2" s="6"/>
    </row>
    <row r="3" spans="1:31" x14ac:dyDescent="0.3">
      <c r="A3" s="5"/>
      <c r="B3" s="6"/>
      <c r="C3" s="6"/>
      <c r="D3" s="6"/>
      <c r="E3" s="6"/>
      <c r="F3" s="6"/>
      <c r="G3" s="6"/>
      <c r="H3" s="6"/>
      <c r="I3" s="6"/>
      <c r="J3" s="6"/>
      <c r="K3" s="6"/>
      <c r="L3" s="6"/>
      <c r="M3" s="6"/>
      <c r="N3" s="6"/>
      <c r="O3" s="6"/>
      <c r="P3" s="6"/>
      <c r="Q3" s="7"/>
      <c r="R3" s="7"/>
      <c r="S3" s="7"/>
      <c r="T3" s="7"/>
      <c r="U3" s="7"/>
      <c r="V3" s="7"/>
      <c r="W3" s="7"/>
      <c r="X3" s="7"/>
      <c r="Y3" s="7"/>
      <c r="Z3" s="7"/>
      <c r="AA3" s="7"/>
      <c r="AB3" s="7"/>
      <c r="AC3" s="7"/>
      <c r="AD3" s="7"/>
      <c r="AE3" s="6"/>
    </row>
    <row r="4" spans="1:31" x14ac:dyDescent="0.3">
      <c r="A4" s="6" t="s">
        <v>14</v>
      </c>
      <c r="B4" s="6"/>
      <c r="C4" s="6">
        <f>R29*S29</f>
        <v>720</v>
      </c>
      <c r="D4" s="6">
        <f>R29*T29</f>
        <v>720</v>
      </c>
      <c r="E4" s="6">
        <f>R29*U29</f>
        <v>800</v>
      </c>
      <c r="F4" s="6">
        <f>R29*V29</f>
        <v>1040</v>
      </c>
      <c r="G4" s="6">
        <f>R29*W29</f>
        <v>1600</v>
      </c>
      <c r="H4" s="6">
        <f>R29*X29</f>
        <v>1760</v>
      </c>
      <c r="I4" s="6">
        <f>R29*Y29</f>
        <v>2080</v>
      </c>
      <c r="J4" s="6">
        <f>R29*Z29</f>
        <v>2240</v>
      </c>
      <c r="K4" s="6">
        <f>R29*AA29</f>
        <v>2080</v>
      </c>
      <c r="L4" s="6">
        <f>R29*AB29</f>
        <v>1520</v>
      </c>
      <c r="M4" s="6">
        <f>R29*AC29</f>
        <v>1360</v>
      </c>
      <c r="N4" s="6">
        <f>R29*AD29</f>
        <v>1040</v>
      </c>
      <c r="O4" s="6"/>
      <c r="P4" s="6"/>
      <c r="Q4" s="7"/>
      <c r="R4" s="7"/>
      <c r="S4" s="7"/>
      <c r="T4" s="7"/>
      <c r="U4" s="7"/>
      <c r="V4" s="7"/>
      <c r="W4" s="7"/>
      <c r="X4" s="7"/>
      <c r="Y4" s="7"/>
      <c r="Z4" s="7"/>
      <c r="AA4" s="7"/>
      <c r="AB4" s="7"/>
      <c r="AC4" s="7"/>
      <c r="AD4" s="7"/>
      <c r="AE4" s="6"/>
    </row>
    <row r="5" spans="1:31" ht="15" thickBot="1" x14ac:dyDescent="0.35">
      <c r="A5" s="6" t="s">
        <v>43</v>
      </c>
      <c r="B5" s="6"/>
      <c r="C5" s="6">
        <f>R30*S30</f>
        <v>1080</v>
      </c>
      <c r="D5" s="6">
        <f>R30*T30</f>
        <v>1080</v>
      </c>
      <c r="E5" s="6">
        <f>R30*U30</f>
        <v>1200</v>
      </c>
      <c r="F5" s="6">
        <f>R30*V30</f>
        <v>1560</v>
      </c>
      <c r="G5" s="6">
        <f>R30*W30</f>
        <v>2400</v>
      </c>
      <c r="H5" s="6">
        <f>R30*X30</f>
        <v>2640</v>
      </c>
      <c r="I5" s="6">
        <f>R30*Y30</f>
        <v>3120</v>
      </c>
      <c r="J5" s="6">
        <f>R30*Z30</f>
        <v>3360</v>
      </c>
      <c r="K5" s="6">
        <f>R30*AA30</f>
        <v>3120</v>
      </c>
      <c r="L5" s="6">
        <f>R30*AB30</f>
        <v>2280</v>
      </c>
      <c r="M5" s="6">
        <f>R30*AC30</f>
        <v>2040</v>
      </c>
      <c r="N5" s="6">
        <f>R30*AD30</f>
        <v>1560</v>
      </c>
      <c r="O5" s="6"/>
      <c r="P5" s="6"/>
      <c r="Q5" s="7"/>
      <c r="R5" s="7"/>
      <c r="S5" s="7"/>
      <c r="T5" s="7"/>
      <c r="U5" s="7"/>
      <c r="V5" s="7"/>
      <c r="W5" s="7"/>
      <c r="X5" s="7"/>
      <c r="Y5" s="7"/>
      <c r="Z5" s="7"/>
      <c r="AA5" s="7"/>
      <c r="AB5" s="7"/>
      <c r="AC5" s="7"/>
      <c r="AD5" s="7"/>
      <c r="AE5" s="6"/>
    </row>
    <row r="6" spans="1:31" x14ac:dyDescent="0.3">
      <c r="A6" s="6" t="s">
        <v>44</v>
      </c>
      <c r="B6" s="6"/>
      <c r="C6" s="6">
        <f>R31*S31</f>
        <v>245</v>
      </c>
      <c r="D6" s="6">
        <f>R31*T31</f>
        <v>245</v>
      </c>
      <c r="E6" s="6">
        <f>R31*U31</f>
        <v>315</v>
      </c>
      <c r="F6" s="6">
        <f>R31*V31</f>
        <v>420</v>
      </c>
      <c r="G6" s="6">
        <f>R31*W31</f>
        <v>630</v>
      </c>
      <c r="H6" s="6">
        <f>R31*X31</f>
        <v>700</v>
      </c>
      <c r="I6" s="6">
        <f>R31*Y31</f>
        <v>875</v>
      </c>
      <c r="J6" s="6">
        <f>R31*Z31</f>
        <v>875</v>
      </c>
      <c r="K6" s="6">
        <f>R31*AA31</f>
        <v>875</v>
      </c>
      <c r="L6" s="6">
        <f>R31*AB31</f>
        <v>665</v>
      </c>
      <c r="M6" s="6">
        <f>R31*AC31</f>
        <v>525</v>
      </c>
      <c r="N6" s="6">
        <f>R31*AD31</f>
        <v>350</v>
      </c>
      <c r="O6" s="6"/>
      <c r="P6" s="6"/>
      <c r="Q6" s="47" t="s">
        <v>81</v>
      </c>
      <c r="R6" s="48"/>
      <c r="S6" s="48"/>
      <c r="T6" s="49"/>
      <c r="U6" s="7"/>
      <c r="V6" s="7"/>
      <c r="W6" s="7"/>
      <c r="X6" s="7"/>
      <c r="Y6" s="7"/>
      <c r="Z6" s="7"/>
      <c r="AA6" s="7"/>
      <c r="AB6" s="7"/>
      <c r="AC6" s="7"/>
      <c r="AD6" s="7"/>
      <c r="AE6" s="6"/>
    </row>
    <row r="7" spans="1:31" ht="24" x14ac:dyDescent="0.3">
      <c r="A7" s="6"/>
      <c r="B7" s="6"/>
      <c r="C7" s="6"/>
      <c r="D7" s="6"/>
      <c r="E7" s="6"/>
      <c r="F7" s="6"/>
      <c r="G7" s="6"/>
      <c r="H7" s="6"/>
      <c r="I7" s="6"/>
      <c r="J7" s="6"/>
      <c r="K7" s="6"/>
      <c r="L7" s="6"/>
      <c r="M7" s="6"/>
      <c r="N7" s="6"/>
      <c r="O7" s="6"/>
      <c r="P7" s="6"/>
      <c r="Q7" s="57" t="s">
        <v>77</v>
      </c>
      <c r="R7" s="58" t="s">
        <v>78</v>
      </c>
      <c r="S7" s="58" t="s">
        <v>79</v>
      </c>
      <c r="T7" s="59" t="s">
        <v>80</v>
      </c>
      <c r="U7" s="7"/>
      <c r="V7" s="7"/>
      <c r="W7" s="7"/>
      <c r="X7" s="7"/>
      <c r="Y7" s="7"/>
      <c r="Z7" s="7"/>
      <c r="AA7" s="7"/>
      <c r="AB7" s="7"/>
      <c r="AC7" s="7"/>
      <c r="AD7" s="7"/>
      <c r="AE7" s="6"/>
    </row>
    <row r="8" spans="1:31" x14ac:dyDescent="0.3">
      <c r="A8" s="6"/>
      <c r="B8" s="6"/>
      <c r="C8" s="6"/>
      <c r="D8" s="6"/>
      <c r="E8" s="6"/>
      <c r="F8" s="6"/>
      <c r="G8" s="6"/>
      <c r="H8" s="6"/>
      <c r="I8" s="6"/>
      <c r="J8" s="6"/>
      <c r="K8" s="6"/>
      <c r="L8" s="6"/>
      <c r="M8" s="6"/>
      <c r="N8" s="6"/>
      <c r="O8" s="6"/>
      <c r="P8" s="6"/>
      <c r="Q8" s="51" t="s">
        <v>52</v>
      </c>
      <c r="R8" s="52">
        <f>C9*50%</f>
        <v>1022.5</v>
      </c>
      <c r="S8" s="52">
        <f>D9*50%</f>
        <v>1022.5</v>
      </c>
      <c r="T8" s="53">
        <f t="shared" ref="T8:T19" si="0">R8+S8</f>
        <v>2045</v>
      </c>
      <c r="U8" s="6"/>
      <c r="V8" s="7"/>
      <c r="W8" s="7"/>
      <c r="X8" s="7"/>
      <c r="Y8" s="7"/>
      <c r="Z8" s="7"/>
      <c r="AA8" s="7"/>
      <c r="AB8" s="7"/>
      <c r="AC8" s="7"/>
      <c r="AD8" s="7"/>
      <c r="AE8" s="6"/>
    </row>
    <row r="9" spans="1:31" x14ac:dyDescent="0.3">
      <c r="A9" s="5" t="s">
        <v>74</v>
      </c>
      <c r="B9" s="6"/>
      <c r="C9" s="43">
        <f>SUM(C4:C6)</f>
        <v>2045</v>
      </c>
      <c r="D9" s="43">
        <f t="shared" ref="D9:N9" si="1">SUM(D4:D6)</f>
        <v>2045</v>
      </c>
      <c r="E9" s="43">
        <f t="shared" si="1"/>
        <v>2315</v>
      </c>
      <c r="F9" s="43">
        <f t="shared" si="1"/>
        <v>3020</v>
      </c>
      <c r="G9" s="43">
        <f t="shared" si="1"/>
        <v>4630</v>
      </c>
      <c r="H9" s="43">
        <f t="shared" si="1"/>
        <v>5100</v>
      </c>
      <c r="I9" s="43">
        <f t="shared" si="1"/>
        <v>6075</v>
      </c>
      <c r="J9" s="43">
        <f t="shared" si="1"/>
        <v>6475</v>
      </c>
      <c r="K9" s="43">
        <f t="shared" si="1"/>
        <v>6075</v>
      </c>
      <c r="L9" s="43">
        <f t="shared" si="1"/>
        <v>4465</v>
      </c>
      <c r="M9" s="43">
        <f t="shared" si="1"/>
        <v>3925</v>
      </c>
      <c r="N9" s="43">
        <f t="shared" si="1"/>
        <v>2950</v>
      </c>
      <c r="O9" s="6"/>
      <c r="P9" s="6"/>
      <c r="Q9" s="51" t="s">
        <v>53</v>
      </c>
      <c r="R9" s="52">
        <f>D9*50%</f>
        <v>1022.5</v>
      </c>
      <c r="S9" s="52">
        <f>E9*50%</f>
        <v>1157.5</v>
      </c>
      <c r="T9" s="53">
        <f t="shared" si="0"/>
        <v>2180</v>
      </c>
      <c r="U9" s="6"/>
      <c r="V9" s="7"/>
      <c r="W9" s="7"/>
      <c r="X9" s="7"/>
      <c r="Y9" s="7"/>
      <c r="Z9" s="7"/>
      <c r="AA9" s="7"/>
      <c r="AB9" s="7"/>
      <c r="AC9" s="7"/>
      <c r="AD9" s="7"/>
      <c r="AE9" s="6"/>
    </row>
    <row r="10" spans="1:31" x14ac:dyDescent="0.3">
      <c r="A10" s="5" t="s">
        <v>75</v>
      </c>
      <c r="B10" s="6"/>
      <c r="C10" s="44">
        <f>C9*50%+(D9*50%)</f>
        <v>2045</v>
      </c>
      <c r="D10" s="44">
        <f>D9*50%+(E9*50%)</f>
        <v>2180</v>
      </c>
      <c r="E10" s="44">
        <f t="shared" ref="E10:M10" si="2">E9*50%+(F9*50%)</f>
        <v>2667.5</v>
      </c>
      <c r="F10" s="44">
        <f t="shared" si="2"/>
        <v>3825</v>
      </c>
      <c r="G10" s="44">
        <f t="shared" si="2"/>
        <v>4865</v>
      </c>
      <c r="H10" s="44">
        <f t="shared" si="2"/>
        <v>5587.5</v>
      </c>
      <c r="I10" s="44">
        <f t="shared" si="2"/>
        <v>6275</v>
      </c>
      <c r="J10" s="44">
        <f t="shared" si="2"/>
        <v>6275</v>
      </c>
      <c r="K10" s="44">
        <f t="shared" si="2"/>
        <v>5270</v>
      </c>
      <c r="L10" s="44">
        <f t="shared" si="2"/>
        <v>4195</v>
      </c>
      <c r="M10" s="44">
        <f t="shared" si="2"/>
        <v>3437.5</v>
      </c>
      <c r="N10" s="44">
        <f>N9*50%+(O9*50%)</f>
        <v>1475</v>
      </c>
      <c r="O10" s="6"/>
      <c r="P10" s="6"/>
      <c r="Q10" s="51" t="s">
        <v>54</v>
      </c>
      <c r="R10" s="52">
        <f>E9*50%</f>
        <v>1157.5</v>
      </c>
      <c r="S10" s="52">
        <f>F9*50%</f>
        <v>1510</v>
      </c>
      <c r="T10" s="53">
        <f t="shared" si="0"/>
        <v>2667.5</v>
      </c>
      <c r="U10" s="6"/>
      <c r="V10" s="7"/>
      <c r="W10" s="7"/>
      <c r="X10" s="7"/>
      <c r="Y10" s="7"/>
      <c r="Z10" s="7"/>
      <c r="AA10" s="7"/>
      <c r="AB10" s="7"/>
      <c r="AC10" s="7"/>
      <c r="AD10" s="7"/>
      <c r="AE10" s="6"/>
    </row>
    <row r="11" spans="1:31" x14ac:dyDescent="0.3">
      <c r="A11" s="5"/>
      <c r="B11" s="6"/>
      <c r="C11" s="6"/>
      <c r="D11" s="6"/>
      <c r="E11" s="6"/>
      <c r="F11" s="6"/>
      <c r="G11" s="6"/>
      <c r="H11" s="6"/>
      <c r="I11" s="6"/>
      <c r="J11" s="6"/>
      <c r="K11" s="6"/>
      <c r="L11" s="6"/>
      <c r="M11" s="6"/>
      <c r="N11" s="6"/>
      <c r="O11" s="6"/>
      <c r="P11" s="6"/>
      <c r="Q11" s="51" t="s">
        <v>55</v>
      </c>
      <c r="R11" s="52">
        <f>F9*50%</f>
        <v>1510</v>
      </c>
      <c r="S11" s="52">
        <f>G9*50%</f>
        <v>2315</v>
      </c>
      <c r="T11" s="53">
        <f t="shared" si="0"/>
        <v>3825</v>
      </c>
      <c r="U11" s="6"/>
      <c r="V11" s="7"/>
      <c r="W11" s="7"/>
      <c r="X11" s="7"/>
      <c r="Y11" s="7"/>
      <c r="Z11" s="7"/>
      <c r="AA11" s="7"/>
      <c r="AB11" s="7"/>
      <c r="AC11" s="7"/>
      <c r="AD11" s="7"/>
      <c r="AE11" s="6"/>
    </row>
    <row r="12" spans="1:31" x14ac:dyDescent="0.3">
      <c r="A12" s="5" t="s">
        <v>67</v>
      </c>
      <c r="B12" s="6"/>
      <c r="C12" s="6"/>
      <c r="D12" s="6"/>
      <c r="E12" s="6"/>
      <c r="F12" s="6"/>
      <c r="G12" s="6"/>
      <c r="H12" s="6"/>
      <c r="I12" s="6"/>
      <c r="J12" s="6"/>
      <c r="K12" s="6"/>
      <c r="L12" s="6"/>
      <c r="M12" s="6"/>
      <c r="N12" s="6"/>
      <c r="O12" s="6"/>
      <c r="P12" s="6"/>
      <c r="Q12" s="51" t="s">
        <v>20</v>
      </c>
      <c r="R12" s="52">
        <f>G9*50%</f>
        <v>2315</v>
      </c>
      <c r="S12" s="52">
        <f>H9*50%</f>
        <v>2550</v>
      </c>
      <c r="T12" s="53">
        <f t="shared" si="0"/>
        <v>4865</v>
      </c>
      <c r="U12" s="6"/>
      <c r="V12" s="7"/>
      <c r="W12" s="7"/>
      <c r="X12" s="7"/>
      <c r="Y12" s="7"/>
      <c r="Z12" s="7"/>
      <c r="AA12" s="7"/>
      <c r="AB12" s="7"/>
      <c r="AC12" s="7"/>
      <c r="AD12" s="7"/>
      <c r="AE12" s="6"/>
    </row>
    <row r="13" spans="1:31" x14ac:dyDescent="0.3">
      <c r="A13" s="6" t="s">
        <v>46</v>
      </c>
      <c r="B13" s="6"/>
      <c r="C13" s="6">
        <v>600</v>
      </c>
      <c r="D13" s="6">
        <v>600</v>
      </c>
      <c r="E13" s="6">
        <v>650</v>
      </c>
      <c r="F13" s="6">
        <v>700</v>
      </c>
      <c r="G13" s="6">
        <v>820</v>
      </c>
      <c r="H13" s="6">
        <v>850</v>
      </c>
      <c r="I13" s="6">
        <v>900</v>
      </c>
      <c r="J13" s="6">
        <v>1000</v>
      </c>
      <c r="K13" s="6">
        <v>870</v>
      </c>
      <c r="L13" s="6">
        <v>800</v>
      </c>
      <c r="M13" s="6">
        <v>750</v>
      </c>
      <c r="N13" s="6">
        <v>650</v>
      </c>
      <c r="O13" s="6"/>
      <c r="P13" s="6"/>
      <c r="Q13" s="51" t="s">
        <v>56</v>
      </c>
      <c r="R13" s="52">
        <f>H9*50%</f>
        <v>2550</v>
      </c>
      <c r="S13" s="52">
        <f>I9*50%</f>
        <v>3037.5</v>
      </c>
      <c r="T13" s="53">
        <f t="shared" si="0"/>
        <v>5587.5</v>
      </c>
      <c r="U13" s="6"/>
      <c r="V13" s="7"/>
      <c r="W13" s="7"/>
      <c r="X13" s="7"/>
      <c r="Y13" s="7"/>
      <c r="Z13" s="7"/>
      <c r="AA13" s="7"/>
      <c r="AB13" s="7"/>
      <c r="AC13" s="7"/>
      <c r="AD13" s="7"/>
      <c r="AE13" s="6"/>
    </row>
    <row r="14" spans="1:31" x14ac:dyDescent="0.3">
      <c r="A14" s="6" t="s">
        <v>47</v>
      </c>
      <c r="B14" s="6"/>
      <c r="C14" s="6">
        <v>600</v>
      </c>
      <c r="D14" s="6">
        <v>600</v>
      </c>
      <c r="E14" s="6">
        <v>600</v>
      </c>
      <c r="F14" s="6">
        <v>600</v>
      </c>
      <c r="G14" s="6">
        <v>600</v>
      </c>
      <c r="H14" s="6">
        <v>600</v>
      </c>
      <c r="I14" s="6">
        <v>600</v>
      </c>
      <c r="J14" s="6">
        <v>600</v>
      </c>
      <c r="K14" s="6">
        <v>600</v>
      </c>
      <c r="L14" s="6">
        <v>600</v>
      </c>
      <c r="M14" s="6">
        <v>600</v>
      </c>
      <c r="N14" s="6">
        <v>600</v>
      </c>
      <c r="O14" s="6"/>
      <c r="P14" s="6"/>
      <c r="Q14" s="51" t="s">
        <v>57</v>
      </c>
      <c r="R14" s="52">
        <f>I9*50%</f>
        <v>3037.5</v>
      </c>
      <c r="S14" s="52">
        <f>J9*50%</f>
        <v>3237.5</v>
      </c>
      <c r="T14" s="53">
        <f t="shared" si="0"/>
        <v>6275</v>
      </c>
      <c r="U14" s="6"/>
      <c r="V14" s="7"/>
      <c r="W14" s="7"/>
      <c r="X14" s="7"/>
      <c r="Y14" s="7"/>
      <c r="Z14" s="7"/>
      <c r="AA14" s="7"/>
      <c r="AB14" s="7"/>
      <c r="AC14" s="7"/>
      <c r="AD14" s="7"/>
      <c r="AE14" s="6"/>
    </row>
    <row r="15" spans="1:31" x14ac:dyDescent="0.3">
      <c r="A15" s="6" t="s">
        <v>48</v>
      </c>
      <c r="B15" s="6"/>
      <c r="C15" s="6">
        <v>150</v>
      </c>
      <c r="D15" s="6">
        <v>150</v>
      </c>
      <c r="E15" s="6">
        <v>150</v>
      </c>
      <c r="F15" s="6">
        <v>150</v>
      </c>
      <c r="G15" s="6">
        <v>150</v>
      </c>
      <c r="H15" s="6">
        <v>150</v>
      </c>
      <c r="I15" s="6">
        <v>150</v>
      </c>
      <c r="J15" s="6">
        <v>150</v>
      </c>
      <c r="K15" s="6">
        <v>150</v>
      </c>
      <c r="L15" s="6">
        <v>150</v>
      </c>
      <c r="M15" s="6">
        <v>150</v>
      </c>
      <c r="N15" s="6">
        <v>150</v>
      </c>
      <c r="O15" s="6"/>
      <c r="P15" s="6"/>
      <c r="Q15" s="51" t="s">
        <v>58</v>
      </c>
      <c r="R15" s="52">
        <f>J9*50%</f>
        <v>3237.5</v>
      </c>
      <c r="S15" s="52">
        <f>K9*50%</f>
        <v>3037.5</v>
      </c>
      <c r="T15" s="53">
        <f t="shared" si="0"/>
        <v>6275</v>
      </c>
      <c r="U15" s="6"/>
      <c r="V15" s="7"/>
      <c r="W15" s="7"/>
      <c r="X15" s="7"/>
      <c r="Y15" s="7"/>
      <c r="Z15" s="7"/>
      <c r="AA15" s="7"/>
      <c r="AB15" s="7"/>
      <c r="AC15" s="7"/>
      <c r="AD15" s="7"/>
      <c r="AE15" s="6"/>
    </row>
    <row r="16" spans="1:31" x14ac:dyDescent="0.3">
      <c r="A16" s="6" t="s">
        <v>49</v>
      </c>
      <c r="B16" s="6"/>
      <c r="C16" s="6">
        <v>100</v>
      </c>
      <c r="D16" s="6">
        <v>100</v>
      </c>
      <c r="E16" s="6">
        <v>100</v>
      </c>
      <c r="F16" s="6">
        <v>100</v>
      </c>
      <c r="G16" s="6">
        <v>100</v>
      </c>
      <c r="H16" s="6">
        <v>120</v>
      </c>
      <c r="I16" s="6">
        <v>120</v>
      </c>
      <c r="J16" s="6">
        <v>120</v>
      </c>
      <c r="K16" s="6">
        <v>100</v>
      </c>
      <c r="L16" s="6">
        <v>100</v>
      </c>
      <c r="M16" s="6">
        <v>100</v>
      </c>
      <c r="N16" s="6">
        <v>100</v>
      </c>
      <c r="O16" s="6"/>
      <c r="P16" s="6"/>
      <c r="Q16" s="51" t="s">
        <v>59</v>
      </c>
      <c r="R16" s="52">
        <f>K9*50%</f>
        <v>3037.5</v>
      </c>
      <c r="S16" s="52">
        <f>L9*50%</f>
        <v>2232.5</v>
      </c>
      <c r="T16" s="53">
        <f t="shared" si="0"/>
        <v>5270</v>
      </c>
      <c r="U16" s="6"/>
      <c r="V16" s="7"/>
      <c r="W16" s="7"/>
      <c r="X16" s="7"/>
      <c r="Y16" s="7"/>
      <c r="Z16" s="7"/>
      <c r="AA16" s="7"/>
      <c r="AB16" s="7"/>
      <c r="AC16" s="7"/>
      <c r="AD16" s="7"/>
      <c r="AE16" s="6"/>
    </row>
    <row r="17" spans="1:31" x14ac:dyDescent="0.3">
      <c r="A17" s="6" t="s">
        <v>50</v>
      </c>
      <c r="B17" s="6"/>
      <c r="C17" s="6">
        <v>200</v>
      </c>
      <c r="D17" s="6">
        <v>200</v>
      </c>
      <c r="E17" s="6">
        <v>200</v>
      </c>
      <c r="F17" s="6">
        <v>300</v>
      </c>
      <c r="G17" s="6">
        <v>500</v>
      </c>
      <c r="H17" s="6">
        <v>500</v>
      </c>
      <c r="I17" s="6">
        <v>700</v>
      </c>
      <c r="J17" s="6">
        <v>700</v>
      </c>
      <c r="K17" s="6">
        <v>700</v>
      </c>
      <c r="L17" s="6">
        <v>700</v>
      </c>
      <c r="M17" s="6">
        <v>500</v>
      </c>
      <c r="N17" s="6">
        <v>300</v>
      </c>
      <c r="O17" s="6"/>
      <c r="P17" s="6"/>
      <c r="Q17" s="51" t="s">
        <v>60</v>
      </c>
      <c r="R17" s="52">
        <f>L9*50%</f>
        <v>2232.5</v>
      </c>
      <c r="S17" s="52">
        <f>M9*50%</f>
        <v>1962.5</v>
      </c>
      <c r="T17" s="53">
        <f t="shared" si="0"/>
        <v>4195</v>
      </c>
      <c r="U17" s="6"/>
      <c r="V17" s="7"/>
      <c r="W17" s="7"/>
      <c r="X17" s="7"/>
      <c r="Y17" s="7"/>
      <c r="Z17" s="7"/>
      <c r="AA17" s="7"/>
      <c r="AB17" s="7"/>
      <c r="AC17" s="7"/>
      <c r="AD17" s="7"/>
      <c r="AE17" s="6"/>
    </row>
    <row r="18" spans="1:31" x14ac:dyDescent="0.3">
      <c r="A18" s="6" t="s">
        <v>51</v>
      </c>
      <c r="B18" s="6"/>
      <c r="C18" s="6">
        <v>100</v>
      </c>
      <c r="D18" s="6">
        <v>100</v>
      </c>
      <c r="E18" s="6">
        <v>100</v>
      </c>
      <c r="F18" s="6">
        <v>100</v>
      </c>
      <c r="G18" s="6">
        <v>100</v>
      </c>
      <c r="H18" s="6">
        <v>100</v>
      </c>
      <c r="I18" s="6">
        <v>100</v>
      </c>
      <c r="J18" s="6">
        <v>100</v>
      </c>
      <c r="K18" s="6">
        <v>100</v>
      </c>
      <c r="L18" s="6">
        <v>100</v>
      </c>
      <c r="M18" s="6">
        <v>100</v>
      </c>
      <c r="N18" s="6">
        <v>100</v>
      </c>
      <c r="O18" s="6"/>
      <c r="P18" s="6"/>
      <c r="Q18" s="51" t="s">
        <v>61</v>
      </c>
      <c r="R18" s="52">
        <f>M9*50%</f>
        <v>1962.5</v>
      </c>
      <c r="S18" s="52">
        <f>N9*50%</f>
        <v>1475</v>
      </c>
      <c r="T18" s="53">
        <f t="shared" si="0"/>
        <v>3437.5</v>
      </c>
      <c r="U18" s="6"/>
      <c r="V18" s="7"/>
      <c r="W18" s="7"/>
      <c r="X18" s="7"/>
      <c r="Y18" s="7"/>
      <c r="Z18" s="7"/>
      <c r="AA18" s="7"/>
      <c r="AB18" s="7"/>
      <c r="AC18" s="7"/>
      <c r="AD18" s="7"/>
      <c r="AE18" s="6"/>
    </row>
    <row r="19" spans="1:31" ht="15" thickBot="1" x14ac:dyDescent="0.35">
      <c r="A19" s="6" t="s">
        <v>64</v>
      </c>
      <c r="B19" s="6"/>
      <c r="C19" s="6">
        <v>80</v>
      </c>
      <c r="D19" s="6">
        <v>80</v>
      </c>
      <c r="E19" s="6">
        <v>80</v>
      </c>
      <c r="F19" s="6">
        <v>80</v>
      </c>
      <c r="G19" s="6">
        <v>80</v>
      </c>
      <c r="H19" s="6">
        <v>80</v>
      </c>
      <c r="I19" s="6">
        <v>80</v>
      </c>
      <c r="J19" s="6">
        <v>80</v>
      </c>
      <c r="K19" s="6">
        <v>80</v>
      </c>
      <c r="L19" s="6">
        <v>80</v>
      </c>
      <c r="M19" s="6">
        <v>80</v>
      </c>
      <c r="N19" s="6">
        <v>80</v>
      </c>
      <c r="O19" s="6"/>
      <c r="P19" s="6"/>
      <c r="Q19" s="54" t="s">
        <v>62</v>
      </c>
      <c r="R19" s="55">
        <f>N9*50%</f>
        <v>1475</v>
      </c>
      <c r="S19" s="55">
        <v>0</v>
      </c>
      <c r="T19" s="56">
        <f t="shared" si="0"/>
        <v>1475</v>
      </c>
      <c r="U19" s="6"/>
      <c r="V19" s="7"/>
      <c r="W19" s="7"/>
      <c r="X19" s="7"/>
      <c r="Y19" s="7"/>
      <c r="Z19" s="7"/>
      <c r="AA19" s="7"/>
      <c r="AB19" s="7"/>
      <c r="AC19" s="7"/>
      <c r="AD19" s="7"/>
      <c r="AE19" s="6"/>
    </row>
    <row r="20" spans="1:31" x14ac:dyDescent="0.3">
      <c r="A20" s="6" t="s">
        <v>65</v>
      </c>
      <c r="B20" s="6"/>
      <c r="C20" s="6">
        <v>100</v>
      </c>
      <c r="D20" s="6">
        <v>100</v>
      </c>
      <c r="E20" s="6">
        <v>100</v>
      </c>
      <c r="F20" s="6">
        <v>100</v>
      </c>
      <c r="G20" s="6">
        <v>100</v>
      </c>
      <c r="H20" s="6">
        <v>100</v>
      </c>
      <c r="I20" s="6">
        <v>100</v>
      </c>
      <c r="J20" s="6">
        <v>100</v>
      </c>
      <c r="K20" s="6">
        <v>100</v>
      </c>
      <c r="L20" s="6">
        <v>100</v>
      </c>
      <c r="M20" s="6">
        <v>100</v>
      </c>
      <c r="N20" s="6">
        <v>100</v>
      </c>
      <c r="O20" s="6"/>
      <c r="P20" s="6"/>
      <c r="Q20" s="7"/>
      <c r="R20" s="7"/>
      <c r="S20" s="7"/>
      <c r="T20" s="7"/>
      <c r="U20" s="7"/>
      <c r="V20" s="7"/>
      <c r="W20" s="7"/>
      <c r="X20" s="7"/>
      <c r="Y20" s="7"/>
      <c r="Z20" s="7"/>
      <c r="AA20" s="7"/>
      <c r="AB20" s="7"/>
      <c r="AC20" s="7"/>
      <c r="AD20" s="7"/>
      <c r="AE20" s="6"/>
    </row>
    <row r="21" spans="1:31" x14ac:dyDescent="0.3">
      <c r="A21" s="6"/>
      <c r="B21" s="6"/>
      <c r="C21" s="6"/>
      <c r="D21" s="6"/>
      <c r="E21" s="6"/>
      <c r="F21" s="6"/>
      <c r="G21" s="6"/>
      <c r="H21" s="6"/>
      <c r="I21" s="6"/>
      <c r="J21" s="6"/>
      <c r="K21" s="6"/>
      <c r="L21" s="6"/>
      <c r="M21" s="6"/>
      <c r="N21" s="6"/>
      <c r="O21" s="6"/>
      <c r="P21" s="6"/>
      <c r="Q21" s="7"/>
      <c r="R21" s="7"/>
      <c r="S21" s="7"/>
      <c r="T21" s="7"/>
      <c r="U21" s="7"/>
      <c r="V21" s="7"/>
      <c r="W21" s="7"/>
      <c r="X21" s="7"/>
      <c r="Y21" s="7"/>
      <c r="Z21" s="7"/>
      <c r="AA21" s="7"/>
      <c r="AB21" s="7"/>
      <c r="AC21" s="7"/>
      <c r="AD21" s="7"/>
      <c r="AE21" s="6"/>
    </row>
    <row r="22" spans="1:31" x14ac:dyDescent="0.3">
      <c r="A22" s="5" t="s">
        <v>76</v>
      </c>
      <c r="B22" s="6"/>
      <c r="C22" s="45">
        <f>SUM(C13:C21)</f>
        <v>1930</v>
      </c>
      <c r="D22" s="45">
        <f t="shared" ref="D22:N22" si="3">SUM(D13:D21)</f>
        <v>1930</v>
      </c>
      <c r="E22" s="45">
        <f t="shared" si="3"/>
        <v>1980</v>
      </c>
      <c r="F22" s="45">
        <f t="shared" si="3"/>
        <v>2130</v>
      </c>
      <c r="G22" s="45">
        <f t="shared" si="3"/>
        <v>2450</v>
      </c>
      <c r="H22" s="45">
        <f t="shared" si="3"/>
        <v>2500</v>
      </c>
      <c r="I22" s="45">
        <f t="shared" si="3"/>
        <v>2750</v>
      </c>
      <c r="J22" s="45">
        <f t="shared" si="3"/>
        <v>2850</v>
      </c>
      <c r="K22" s="45">
        <f t="shared" si="3"/>
        <v>2700</v>
      </c>
      <c r="L22" s="45">
        <f t="shared" si="3"/>
        <v>2630</v>
      </c>
      <c r="M22" s="45">
        <f t="shared" si="3"/>
        <v>2380</v>
      </c>
      <c r="N22" s="45">
        <f t="shared" si="3"/>
        <v>2080</v>
      </c>
      <c r="O22" s="6"/>
      <c r="P22" s="6"/>
      <c r="Q22" s="7"/>
      <c r="R22" s="7"/>
      <c r="S22" s="7"/>
      <c r="T22" s="7"/>
      <c r="U22" s="7"/>
      <c r="V22" s="7"/>
      <c r="W22" s="7"/>
      <c r="X22" s="7"/>
      <c r="Y22" s="7"/>
      <c r="Z22" s="7"/>
      <c r="AA22" s="7"/>
      <c r="AB22" s="7"/>
      <c r="AC22" s="7"/>
      <c r="AD22" s="7"/>
      <c r="AE22" s="6"/>
    </row>
    <row r="23" spans="1:31" x14ac:dyDescent="0.3">
      <c r="A23" s="5"/>
      <c r="B23" s="6"/>
      <c r="C23" s="6"/>
      <c r="D23" s="6"/>
      <c r="E23" s="6"/>
      <c r="F23" s="6"/>
      <c r="G23" s="6"/>
      <c r="H23" s="6"/>
      <c r="I23" s="6"/>
      <c r="J23" s="6"/>
      <c r="K23" s="6"/>
      <c r="L23" s="6"/>
      <c r="M23" s="6"/>
      <c r="N23" s="6"/>
      <c r="O23" s="6"/>
      <c r="P23" s="6"/>
      <c r="Q23" s="7"/>
      <c r="R23" s="7"/>
      <c r="S23" s="7"/>
      <c r="T23" s="7"/>
      <c r="U23" s="7"/>
      <c r="V23" s="7"/>
      <c r="W23" s="7"/>
      <c r="X23" s="7"/>
      <c r="Y23" s="7"/>
      <c r="Z23" s="7"/>
      <c r="AA23" s="7"/>
      <c r="AB23" s="7"/>
      <c r="AC23" s="7"/>
      <c r="AD23" s="7"/>
      <c r="AE23" s="6"/>
    </row>
    <row r="24" spans="1:31" x14ac:dyDescent="0.3">
      <c r="A24" s="5" t="s">
        <v>89</v>
      </c>
      <c r="B24" s="6"/>
      <c r="C24" s="46">
        <f>C10-C22</f>
        <v>115</v>
      </c>
      <c r="D24" s="46">
        <f t="shared" ref="D24:N24" si="4">D10-D22</f>
        <v>250</v>
      </c>
      <c r="E24" s="46">
        <f t="shared" si="4"/>
        <v>687.5</v>
      </c>
      <c r="F24" s="46">
        <f t="shared" si="4"/>
        <v>1695</v>
      </c>
      <c r="G24" s="46">
        <f t="shared" si="4"/>
        <v>2415</v>
      </c>
      <c r="H24" s="46">
        <f t="shared" si="4"/>
        <v>3087.5</v>
      </c>
      <c r="I24" s="46">
        <f t="shared" si="4"/>
        <v>3525</v>
      </c>
      <c r="J24" s="46">
        <f t="shared" si="4"/>
        <v>3425</v>
      </c>
      <c r="K24" s="46">
        <f t="shared" si="4"/>
        <v>2570</v>
      </c>
      <c r="L24" s="46">
        <f t="shared" si="4"/>
        <v>1565</v>
      </c>
      <c r="M24" s="46">
        <f t="shared" si="4"/>
        <v>1057.5</v>
      </c>
      <c r="N24" s="46">
        <f t="shared" si="4"/>
        <v>-605</v>
      </c>
      <c r="O24" s="6"/>
      <c r="P24" s="6"/>
      <c r="Q24" s="15"/>
      <c r="R24" s="15"/>
      <c r="S24" s="15"/>
      <c r="T24" s="7"/>
      <c r="U24" s="7"/>
      <c r="V24" s="7"/>
      <c r="W24" s="7"/>
      <c r="X24" s="7"/>
      <c r="Y24" s="7"/>
      <c r="Z24" s="7"/>
      <c r="AA24" s="7"/>
      <c r="AB24" s="7"/>
      <c r="AC24" s="7"/>
      <c r="AD24" s="7"/>
      <c r="AE24" s="6"/>
    </row>
    <row r="25" spans="1:31" x14ac:dyDescent="0.3">
      <c r="A25" s="5" t="s">
        <v>96</v>
      </c>
      <c r="B25" s="6"/>
      <c r="C25" s="14">
        <f>SUM(C24:N24)</f>
        <v>19787.5</v>
      </c>
      <c r="D25" s="6"/>
      <c r="E25" s="6"/>
      <c r="F25" s="6"/>
      <c r="G25" s="6"/>
      <c r="H25" s="6"/>
      <c r="I25" s="6"/>
      <c r="J25" s="6"/>
      <c r="K25" s="6"/>
      <c r="L25" s="6"/>
      <c r="M25" s="6"/>
      <c r="N25" s="6"/>
      <c r="O25" s="6"/>
      <c r="P25" s="6"/>
      <c r="Q25" s="7"/>
      <c r="R25" s="7"/>
      <c r="S25" s="7"/>
      <c r="T25" s="7"/>
      <c r="U25" s="7"/>
      <c r="V25" s="7"/>
      <c r="W25" s="7"/>
      <c r="X25" s="7"/>
      <c r="Y25" s="7"/>
      <c r="Z25" s="7"/>
      <c r="AA25" s="7"/>
      <c r="AB25" s="7"/>
      <c r="AC25" s="7"/>
      <c r="AD25" s="7"/>
      <c r="AE25" s="6"/>
    </row>
    <row r="26" spans="1:31" ht="15" thickBot="1" x14ac:dyDescent="0.35">
      <c r="A26" s="6"/>
      <c r="B26" s="6"/>
      <c r="C26" s="6"/>
      <c r="D26" s="6"/>
      <c r="E26" s="6"/>
      <c r="F26" s="6"/>
      <c r="G26" s="6"/>
      <c r="H26" s="6"/>
      <c r="I26" s="6"/>
      <c r="J26" s="6"/>
      <c r="K26" s="6"/>
      <c r="L26" s="6"/>
      <c r="M26" s="6"/>
      <c r="N26" s="6"/>
      <c r="O26" s="6"/>
      <c r="P26" s="6"/>
      <c r="Q26" s="7"/>
      <c r="R26" s="7"/>
      <c r="S26" s="7"/>
      <c r="T26" s="7"/>
      <c r="U26" s="7"/>
      <c r="V26" s="7"/>
      <c r="W26" s="7"/>
      <c r="X26" s="7"/>
      <c r="Y26" s="7"/>
      <c r="Z26" s="7"/>
      <c r="AA26" s="7"/>
      <c r="AB26" s="7"/>
      <c r="AC26" s="7"/>
      <c r="AD26" s="7"/>
      <c r="AE26" s="6"/>
    </row>
    <row r="27" spans="1:31" x14ac:dyDescent="0.3">
      <c r="A27" s="6"/>
      <c r="B27" s="6"/>
      <c r="C27" s="6"/>
      <c r="D27" s="6"/>
      <c r="E27" s="6"/>
      <c r="F27" s="6"/>
      <c r="G27" s="6"/>
      <c r="H27" s="6"/>
      <c r="I27" s="6"/>
      <c r="J27" s="6"/>
      <c r="K27" s="6"/>
      <c r="L27" s="6"/>
      <c r="M27" s="6"/>
      <c r="N27" s="6"/>
      <c r="O27" s="6"/>
      <c r="P27" s="6"/>
      <c r="Q27" s="16" t="s">
        <v>38</v>
      </c>
      <c r="R27" s="17" t="s">
        <v>39</v>
      </c>
      <c r="S27" s="18" t="s">
        <v>63</v>
      </c>
      <c r="T27" s="18"/>
      <c r="U27" s="18"/>
      <c r="V27" s="18"/>
      <c r="W27" s="18"/>
      <c r="X27" s="18"/>
      <c r="Y27" s="18"/>
      <c r="Z27" s="18"/>
      <c r="AA27" s="18"/>
      <c r="AB27" s="18"/>
      <c r="AC27" s="18"/>
      <c r="AD27" s="19"/>
      <c r="AE27" s="6"/>
    </row>
    <row r="28" spans="1:31" x14ac:dyDescent="0.3">
      <c r="A28" s="6"/>
      <c r="B28" s="6"/>
      <c r="C28" s="6"/>
      <c r="D28" s="6"/>
      <c r="E28" s="6"/>
      <c r="F28" s="6"/>
      <c r="G28" s="6"/>
      <c r="H28" s="6"/>
      <c r="I28" s="6"/>
      <c r="J28" s="6"/>
      <c r="K28" s="6"/>
      <c r="L28" s="6"/>
      <c r="M28" s="6"/>
      <c r="N28" s="6"/>
      <c r="O28" s="6"/>
      <c r="P28" s="6"/>
      <c r="Q28" s="20"/>
      <c r="R28" s="21"/>
      <c r="S28" s="22" t="s">
        <v>52</v>
      </c>
      <c r="T28" s="22" t="s">
        <v>53</v>
      </c>
      <c r="U28" s="22" t="s">
        <v>54</v>
      </c>
      <c r="V28" s="22" t="s">
        <v>55</v>
      </c>
      <c r="W28" s="22" t="s">
        <v>20</v>
      </c>
      <c r="X28" s="22" t="s">
        <v>56</v>
      </c>
      <c r="Y28" s="22" t="s">
        <v>57</v>
      </c>
      <c r="Z28" s="22" t="s">
        <v>58</v>
      </c>
      <c r="AA28" s="22" t="s">
        <v>59</v>
      </c>
      <c r="AB28" s="22" t="s">
        <v>60</v>
      </c>
      <c r="AC28" s="22" t="s">
        <v>61</v>
      </c>
      <c r="AD28" s="23" t="s">
        <v>62</v>
      </c>
      <c r="AE28" s="6"/>
    </row>
    <row r="29" spans="1:31" x14ac:dyDescent="0.3">
      <c r="A29" s="6"/>
      <c r="B29" s="6"/>
      <c r="C29" s="6"/>
      <c r="D29" s="6"/>
      <c r="E29" s="6"/>
      <c r="F29" s="6"/>
      <c r="G29" s="6"/>
      <c r="H29" s="6"/>
      <c r="I29" s="6"/>
      <c r="J29" s="6"/>
      <c r="K29" s="6"/>
      <c r="L29" s="6"/>
      <c r="M29" s="6"/>
      <c r="N29" s="6"/>
      <c r="O29" s="6"/>
      <c r="P29" s="6"/>
      <c r="Q29" s="24" t="s">
        <v>40</v>
      </c>
      <c r="R29" s="52">
        <v>80</v>
      </c>
      <c r="S29" s="26">
        <v>9</v>
      </c>
      <c r="T29" s="27">
        <v>9</v>
      </c>
      <c r="U29" s="27">
        <v>10</v>
      </c>
      <c r="V29" s="27">
        <v>13</v>
      </c>
      <c r="W29" s="27">
        <v>20</v>
      </c>
      <c r="X29" s="27">
        <v>22</v>
      </c>
      <c r="Y29" s="27">
        <v>26</v>
      </c>
      <c r="Z29" s="27">
        <v>28</v>
      </c>
      <c r="AA29" s="27">
        <v>26</v>
      </c>
      <c r="AB29" s="27">
        <v>19</v>
      </c>
      <c r="AC29" s="27">
        <v>17</v>
      </c>
      <c r="AD29" s="28">
        <v>13</v>
      </c>
      <c r="AE29" s="6"/>
    </row>
    <row r="30" spans="1:31" ht="48" x14ac:dyDescent="0.3">
      <c r="A30" s="6"/>
      <c r="B30" s="6"/>
      <c r="C30" s="6"/>
      <c r="D30" s="6"/>
      <c r="E30" s="6"/>
      <c r="F30" s="6"/>
      <c r="G30" s="6"/>
      <c r="H30" s="6"/>
      <c r="I30" s="6"/>
      <c r="J30" s="6"/>
      <c r="K30" s="6"/>
      <c r="L30" s="6"/>
      <c r="M30" s="6"/>
      <c r="N30" s="6"/>
      <c r="O30" s="6"/>
      <c r="P30" s="6"/>
      <c r="Q30" s="24" t="s">
        <v>69</v>
      </c>
      <c r="R30" s="52">
        <f>40*3</f>
        <v>120</v>
      </c>
      <c r="S30" s="26">
        <v>9</v>
      </c>
      <c r="T30" s="26">
        <v>9</v>
      </c>
      <c r="U30" s="26">
        <v>10</v>
      </c>
      <c r="V30" s="26">
        <v>13</v>
      </c>
      <c r="W30" s="26">
        <v>20</v>
      </c>
      <c r="X30" s="26">
        <v>22</v>
      </c>
      <c r="Y30" s="26">
        <v>26</v>
      </c>
      <c r="Z30" s="26">
        <v>28</v>
      </c>
      <c r="AA30" s="26">
        <v>26</v>
      </c>
      <c r="AB30" s="26">
        <v>19</v>
      </c>
      <c r="AC30" s="26">
        <v>17</v>
      </c>
      <c r="AD30" s="29">
        <v>13</v>
      </c>
      <c r="AE30" s="6"/>
    </row>
    <row r="31" spans="1:31" ht="15" thickBot="1" x14ac:dyDescent="0.35">
      <c r="A31" s="6"/>
      <c r="B31" s="6"/>
      <c r="C31" s="6"/>
      <c r="D31" s="6"/>
      <c r="E31" s="6"/>
      <c r="F31" s="6"/>
      <c r="G31" s="6"/>
      <c r="H31" s="6"/>
      <c r="I31" s="6"/>
      <c r="J31" s="6"/>
      <c r="K31" s="6"/>
      <c r="L31" s="6"/>
      <c r="M31" s="6"/>
      <c r="N31" s="6"/>
      <c r="O31" s="6"/>
      <c r="P31" s="6"/>
      <c r="Q31" s="30" t="s">
        <v>41</v>
      </c>
      <c r="R31" s="55">
        <v>35</v>
      </c>
      <c r="S31" s="32">
        <v>7</v>
      </c>
      <c r="T31" s="33">
        <v>7</v>
      </c>
      <c r="U31" s="33">
        <v>9</v>
      </c>
      <c r="V31" s="33">
        <v>12</v>
      </c>
      <c r="W31" s="33">
        <v>18</v>
      </c>
      <c r="X31" s="33">
        <v>20</v>
      </c>
      <c r="Y31" s="33">
        <v>25</v>
      </c>
      <c r="Z31" s="33">
        <v>25</v>
      </c>
      <c r="AA31" s="33">
        <v>25</v>
      </c>
      <c r="AB31" s="33">
        <v>19</v>
      </c>
      <c r="AC31" s="33">
        <v>15</v>
      </c>
      <c r="AD31" s="34">
        <v>10</v>
      </c>
      <c r="AE31" s="6"/>
    </row>
    <row r="32" spans="1:31" x14ac:dyDescent="0.3">
      <c r="A32" s="6"/>
      <c r="B32" s="6"/>
      <c r="C32" s="6"/>
      <c r="D32" s="6"/>
      <c r="E32" s="6"/>
      <c r="F32" s="6"/>
      <c r="G32" s="6"/>
      <c r="H32" s="6"/>
      <c r="I32" s="6"/>
      <c r="J32" s="6"/>
      <c r="K32" s="6"/>
      <c r="L32" s="6"/>
      <c r="M32" s="6"/>
      <c r="N32" s="6"/>
      <c r="O32" s="6"/>
      <c r="P32" s="6"/>
      <c r="Q32" s="7"/>
      <c r="R32" s="7"/>
      <c r="S32" s="7"/>
      <c r="T32" s="7"/>
      <c r="U32" s="7"/>
      <c r="V32" s="7"/>
      <c r="W32" s="7"/>
      <c r="X32" s="7"/>
      <c r="Y32" s="7"/>
      <c r="Z32" s="7"/>
      <c r="AA32" s="7"/>
      <c r="AB32" s="7"/>
      <c r="AC32" s="7"/>
      <c r="AD32" s="7"/>
      <c r="AE32" s="6"/>
    </row>
    <row r="33" spans="1:31" x14ac:dyDescent="0.3">
      <c r="A33" s="6"/>
      <c r="B33" s="6"/>
      <c r="C33" s="6"/>
      <c r="D33" s="6"/>
      <c r="E33" s="6"/>
      <c r="F33" s="6"/>
      <c r="G33" s="6"/>
      <c r="H33" s="6"/>
      <c r="I33" s="6"/>
      <c r="J33" s="6"/>
      <c r="K33" s="6"/>
      <c r="L33" s="6"/>
      <c r="M33" s="6"/>
      <c r="N33" s="6"/>
      <c r="O33" s="6"/>
      <c r="P33" s="6"/>
      <c r="Q33" s="7"/>
      <c r="R33" s="7"/>
      <c r="S33" s="7"/>
      <c r="T33" s="7"/>
      <c r="U33" s="7"/>
      <c r="V33" s="7"/>
      <c r="W33" s="7"/>
      <c r="X33" s="7"/>
      <c r="Y33" s="7"/>
      <c r="Z33" s="7"/>
      <c r="AA33" s="7"/>
      <c r="AB33" s="7"/>
      <c r="AC33" s="7"/>
      <c r="AD33" s="7"/>
      <c r="AE33" s="6"/>
    </row>
    <row r="34" spans="1:31" x14ac:dyDescent="0.3">
      <c r="A34" s="6"/>
      <c r="B34" s="6"/>
      <c r="C34" s="6"/>
      <c r="D34" s="6"/>
      <c r="E34" s="6"/>
      <c r="F34" s="6"/>
      <c r="G34" s="6"/>
      <c r="H34" s="6"/>
      <c r="I34" s="6"/>
      <c r="J34" s="6"/>
      <c r="K34" s="6"/>
      <c r="L34" s="6"/>
      <c r="M34" s="6"/>
      <c r="N34" s="6"/>
      <c r="O34" s="6"/>
      <c r="P34" s="6"/>
      <c r="Q34" s="7"/>
      <c r="R34" s="7"/>
      <c r="S34" s="7"/>
      <c r="T34" s="7"/>
      <c r="U34" s="7"/>
      <c r="V34" s="7"/>
      <c r="W34" s="7"/>
      <c r="X34" s="7"/>
      <c r="Y34" s="7"/>
      <c r="Z34" s="7"/>
      <c r="AA34" s="7"/>
      <c r="AB34" s="7"/>
      <c r="AC34" s="7"/>
      <c r="AD34" s="7"/>
      <c r="AE34" s="6"/>
    </row>
    <row r="35" spans="1:31" x14ac:dyDescent="0.3">
      <c r="A35" s="6"/>
      <c r="B35" s="6"/>
      <c r="C35" s="6"/>
      <c r="D35" s="6"/>
      <c r="E35" s="6"/>
      <c r="F35" s="6"/>
      <c r="G35" s="6"/>
      <c r="H35" s="6"/>
      <c r="I35" s="6"/>
      <c r="J35" s="6"/>
      <c r="K35" s="6"/>
      <c r="L35" s="6"/>
      <c r="M35" s="6"/>
      <c r="N35" s="6"/>
      <c r="O35" s="6"/>
      <c r="P35" s="6"/>
      <c r="Q35" s="7"/>
      <c r="R35" s="7"/>
      <c r="S35" s="7"/>
      <c r="T35" s="7"/>
      <c r="U35" s="7"/>
      <c r="V35" s="7"/>
      <c r="W35" s="7"/>
      <c r="X35" s="7"/>
      <c r="Y35" s="7"/>
      <c r="Z35" s="7"/>
      <c r="AA35" s="7"/>
      <c r="AB35" s="7"/>
      <c r="AC35" s="7"/>
      <c r="AD35" s="7"/>
      <c r="AE35" s="6"/>
    </row>
    <row r="36" spans="1:31" x14ac:dyDescent="0.3">
      <c r="A36" s="6"/>
      <c r="B36" s="6"/>
      <c r="C36" s="6"/>
      <c r="D36" s="6"/>
      <c r="E36" s="6"/>
      <c r="F36" s="6"/>
      <c r="G36" s="6"/>
      <c r="H36" s="6"/>
      <c r="I36" s="6"/>
      <c r="J36" s="6"/>
      <c r="K36" s="6"/>
      <c r="L36" s="6"/>
      <c r="M36" s="6"/>
      <c r="N36" s="6"/>
      <c r="O36" s="6"/>
      <c r="P36" s="6"/>
      <c r="Q36" s="7"/>
      <c r="R36" s="7"/>
      <c r="S36" s="7"/>
      <c r="T36" s="7"/>
      <c r="U36" s="7"/>
      <c r="V36" s="7"/>
      <c r="W36" s="7"/>
      <c r="X36" s="7"/>
      <c r="Y36" s="7"/>
      <c r="Z36" s="7"/>
      <c r="AA36" s="7"/>
      <c r="AB36" s="7"/>
      <c r="AC36" s="7"/>
      <c r="AD36" s="7"/>
      <c r="AE36" s="6"/>
    </row>
    <row r="37" spans="1:31" x14ac:dyDescent="0.3">
      <c r="A37" s="6"/>
      <c r="B37" s="6"/>
      <c r="C37" s="6"/>
      <c r="D37" s="6"/>
      <c r="E37" s="6"/>
      <c r="F37" s="6"/>
      <c r="G37" s="6"/>
      <c r="H37" s="6"/>
      <c r="I37" s="6"/>
      <c r="J37" s="6"/>
      <c r="K37" s="6"/>
      <c r="L37" s="6"/>
      <c r="M37" s="6"/>
      <c r="N37" s="6"/>
      <c r="O37" s="6"/>
      <c r="P37" s="6"/>
      <c r="Q37" s="7"/>
      <c r="R37" s="7"/>
      <c r="S37" s="7"/>
      <c r="T37" s="7"/>
      <c r="U37" s="7"/>
      <c r="V37" s="7"/>
      <c r="W37" s="7"/>
      <c r="X37" s="7"/>
      <c r="Y37" s="7"/>
      <c r="Z37" s="7"/>
      <c r="AA37" s="7"/>
      <c r="AB37" s="7"/>
      <c r="AC37" s="7"/>
      <c r="AD37" s="7"/>
      <c r="AE37" s="6"/>
    </row>
    <row r="38" spans="1:31" x14ac:dyDescent="0.3">
      <c r="A38" s="6"/>
      <c r="B38" s="6"/>
      <c r="C38" s="6"/>
      <c r="D38" s="6"/>
      <c r="E38" s="6"/>
      <c r="F38" s="6"/>
      <c r="G38" s="6"/>
      <c r="H38" s="6"/>
      <c r="I38" s="6"/>
      <c r="J38" s="6"/>
      <c r="K38" s="6"/>
      <c r="L38" s="6"/>
      <c r="M38" s="6"/>
      <c r="N38" s="6"/>
      <c r="O38" s="6"/>
      <c r="P38" s="6"/>
      <c r="Q38" s="7"/>
      <c r="R38" s="7"/>
      <c r="S38" s="7"/>
      <c r="T38" s="7"/>
      <c r="U38" s="7"/>
      <c r="V38" s="7"/>
      <c r="W38" s="7"/>
      <c r="X38" s="7"/>
      <c r="Y38" s="7"/>
      <c r="Z38" s="7"/>
      <c r="AA38" s="7"/>
      <c r="AB38" s="7"/>
      <c r="AC38" s="7"/>
      <c r="AD38" s="7"/>
      <c r="AE38" s="6"/>
    </row>
    <row r="39" spans="1:31" x14ac:dyDescent="0.3">
      <c r="A39" s="6"/>
      <c r="B39" s="6"/>
      <c r="C39" s="6"/>
      <c r="D39" s="6"/>
      <c r="E39" s="6"/>
      <c r="F39" s="6"/>
      <c r="G39" s="6"/>
      <c r="H39" s="6"/>
      <c r="I39" s="6"/>
      <c r="J39" s="6"/>
      <c r="K39" s="6"/>
      <c r="L39" s="6"/>
      <c r="M39" s="6"/>
      <c r="N39" s="6"/>
      <c r="O39" s="6"/>
      <c r="P39" s="6"/>
      <c r="Q39" s="7"/>
      <c r="R39" s="7"/>
      <c r="S39" s="7"/>
      <c r="T39" s="7"/>
      <c r="U39" s="7"/>
      <c r="V39" s="7"/>
      <c r="W39" s="7"/>
      <c r="X39" s="7"/>
      <c r="Y39" s="7"/>
      <c r="Z39" s="7"/>
      <c r="AA39" s="7"/>
      <c r="AB39" s="7"/>
      <c r="AC39" s="7"/>
      <c r="AD39" s="7"/>
      <c r="AE39" s="6"/>
    </row>
    <row r="40" spans="1:31" x14ac:dyDescent="0.3">
      <c r="A40" s="6"/>
      <c r="B40" s="6"/>
      <c r="C40" s="6"/>
      <c r="D40" s="6"/>
      <c r="E40" s="6"/>
      <c r="F40" s="6"/>
      <c r="G40" s="6"/>
      <c r="H40" s="6"/>
      <c r="I40" s="6"/>
      <c r="J40" s="6"/>
      <c r="K40" s="6"/>
      <c r="L40" s="6"/>
      <c r="M40" s="6"/>
      <c r="N40" s="6"/>
      <c r="O40" s="6"/>
      <c r="P40" s="6"/>
      <c r="Q40" s="7"/>
      <c r="R40" s="7"/>
      <c r="S40" s="7"/>
      <c r="T40" s="7"/>
      <c r="U40" s="7"/>
      <c r="V40" s="7"/>
      <c r="W40" s="7"/>
      <c r="X40" s="7"/>
      <c r="Y40" s="7"/>
      <c r="Z40" s="7"/>
      <c r="AA40" s="7"/>
      <c r="AB40" s="7"/>
      <c r="AC40" s="7"/>
      <c r="AD40" s="7"/>
      <c r="AE40" s="6"/>
    </row>
    <row r="41" spans="1:31" x14ac:dyDescent="0.3">
      <c r="A41" s="6"/>
      <c r="B41" s="6"/>
      <c r="C41" s="6"/>
      <c r="D41" s="6"/>
      <c r="E41" s="6"/>
      <c r="F41" s="6"/>
      <c r="G41" s="6"/>
      <c r="H41" s="6"/>
      <c r="I41" s="6"/>
      <c r="J41" s="6"/>
      <c r="K41" s="6"/>
      <c r="L41" s="6"/>
      <c r="M41" s="6"/>
      <c r="N41" s="6"/>
      <c r="O41" s="6"/>
      <c r="P41" s="6"/>
      <c r="Q41" s="7"/>
      <c r="R41" s="7"/>
      <c r="S41" s="7"/>
      <c r="T41" s="7"/>
      <c r="U41" s="7"/>
      <c r="V41" s="7"/>
      <c r="W41" s="7"/>
      <c r="X41" s="7"/>
      <c r="Y41" s="7"/>
      <c r="Z41" s="7"/>
      <c r="AA41" s="7"/>
      <c r="AB41" s="7"/>
      <c r="AC41" s="7"/>
      <c r="AD41" s="7"/>
      <c r="AE41" s="6"/>
    </row>
    <row r="42" spans="1:31" x14ac:dyDescent="0.3">
      <c r="A42" s="6"/>
      <c r="B42" s="6"/>
      <c r="C42" s="6"/>
      <c r="D42" s="6"/>
      <c r="E42" s="6"/>
      <c r="F42" s="6"/>
      <c r="G42" s="6"/>
      <c r="H42" s="6"/>
      <c r="I42" s="6"/>
      <c r="J42" s="6"/>
      <c r="K42" s="6"/>
      <c r="L42" s="6"/>
      <c r="M42" s="6"/>
      <c r="N42" s="6"/>
      <c r="O42" s="6"/>
      <c r="P42" s="6"/>
      <c r="Q42" s="7"/>
      <c r="R42" s="7"/>
      <c r="S42" s="7"/>
      <c r="T42" s="7"/>
      <c r="U42" s="7"/>
      <c r="V42" s="7"/>
      <c r="W42" s="7"/>
      <c r="X42" s="7"/>
      <c r="Y42" s="7"/>
      <c r="Z42" s="7"/>
      <c r="AA42" s="7"/>
      <c r="AB42" s="7"/>
      <c r="AC42" s="7"/>
      <c r="AD42" s="7"/>
      <c r="AE42" s="6"/>
    </row>
    <row r="43" spans="1:31" x14ac:dyDescent="0.3">
      <c r="A43" s="6"/>
      <c r="B43" s="6"/>
      <c r="C43" s="6"/>
      <c r="D43" s="6"/>
      <c r="E43" s="6"/>
      <c r="F43" s="6"/>
      <c r="G43" s="6"/>
      <c r="H43" s="6"/>
      <c r="I43" s="6"/>
      <c r="J43" s="6"/>
      <c r="K43" s="6"/>
      <c r="L43" s="6"/>
      <c r="M43" s="6"/>
      <c r="N43" s="6"/>
      <c r="O43" s="6"/>
      <c r="P43" s="6"/>
      <c r="Q43" s="7"/>
      <c r="R43" s="7"/>
      <c r="S43" s="7"/>
      <c r="T43" s="7"/>
      <c r="U43" s="7"/>
      <c r="V43" s="7"/>
      <c r="W43" s="7"/>
      <c r="X43" s="7"/>
      <c r="Y43" s="7"/>
      <c r="Z43" s="7"/>
      <c r="AA43" s="7"/>
      <c r="AB43" s="7"/>
      <c r="AC43" s="7"/>
      <c r="AD43" s="7"/>
      <c r="AE43" s="6"/>
    </row>
    <row r="44" spans="1:31" x14ac:dyDescent="0.3">
      <c r="A44" s="6"/>
      <c r="B44" s="6"/>
      <c r="C44" s="6"/>
      <c r="D44" s="6"/>
      <c r="E44" s="6"/>
      <c r="F44" s="6"/>
      <c r="G44" s="6"/>
      <c r="H44" s="6"/>
      <c r="I44" s="6"/>
      <c r="J44" s="6"/>
      <c r="K44" s="6"/>
      <c r="L44" s="6"/>
      <c r="M44" s="6"/>
      <c r="N44" s="6"/>
      <c r="O44" s="6"/>
      <c r="P44" s="6"/>
      <c r="Q44" s="7"/>
      <c r="R44" s="7"/>
      <c r="S44" s="7"/>
      <c r="T44" s="7"/>
      <c r="U44" s="7"/>
      <c r="V44" s="7"/>
      <c r="W44" s="7"/>
      <c r="X44" s="7"/>
      <c r="Y44" s="7"/>
      <c r="Z44" s="7"/>
      <c r="AA44" s="7"/>
      <c r="AB44" s="7"/>
      <c r="AC44" s="7"/>
      <c r="AD44" s="7"/>
      <c r="AE44" s="6"/>
    </row>
    <row r="45" spans="1:31" x14ac:dyDescent="0.3">
      <c r="A45" s="6"/>
      <c r="B45" s="6"/>
      <c r="C45" s="6"/>
      <c r="D45" s="6"/>
      <c r="E45" s="6"/>
      <c r="F45" s="6"/>
      <c r="G45" s="6"/>
      <c r="H45" s="6"/>
      <c r="I45" s="6"/>
      <c r="J45" s="6"/>
      <c r="K45" s="6"/>
      <c r="L45" s="6"/>
      <c r="M45" s="6"/>
      <c r="N45" s="6"/>
      <c r="O45" s="6"/>
      <c r="P45" s="6"/>
      <c r="Q45" s="7"/>
      <c r="R45" s="7"/>
      <c r="S45" s="7"/>
      <c r="T45" s="7"/>
      <c r="U45" s="7"/>
      <c r="V45" s="7"/>
      <c r="W45" s="7"/>
      <c r="X45" s="7"/>
      <c r="Y45" s="7"/>
      <c r="Z45" s="7"/>
      <c r="AA45" s="7"/>
      <c r="AB45" s="7"/>
      <c r="AC45" s="7"/>
      <c r="AD45" s="7"/>
      <c r="AE45" s="6"/>
    </row>
    <row r="46" spans="1:31" x14ac:dyDescent="0.3">
      <c r="A46" s="6"/>
      <c r="B46" s="6"/>
      <c r="C46" s="6"/>
      <c r="D46" s="6"/>
      <c r="E46" s="6"/>
      <c r="F46" s="6"/>
      <c r="G46" s="6"/>
      <c r="H46" s="6"/>
      <c r="I46" s="6"/>
      <c r="J46" s="6"/>
      <c r="K46" s="6"/>
      <c r="L46" s="6"/>
      <c r="M46" s="6"/>
      <c r="N46" s="6"/>
      <c r="O46" s="6"/>
      <c r="P46" s="6"/>
      <c r="Q46" s="7"/>
      <c r="R46" s="7"/>
      <c r="S46" s="7"/>
      <c r="T46" s="7"/>
      <c r="U46" s="7"/>
      <c r="V46" s="7"/>
      <c r="W46" s="7"/>
      <c r="X46" s="7"/>
      <c r="Y46" s="7"/>
      <c r="Z46" s="7"/>
      <c r="AA46" s="7"/>
      <c r="AB46" s="7"/>
      <c r="AC46" s="7"/>
      <c r="AD46" s="7"/>
      <c r="AE46" s="6"/>
    </row>
    <row r="47" spans="1:31" x14ac:dyDescent="0.3">
      <c r="A47" s="6"/>
      <c r="B47" s="6"/>
      <c r="C47" s="6"/>
      <c r="D47" s="6"/>
      <c r="E47" s="6"/>
      <c r="F47" s="6"/>
      <c r="G47" s="6"/>
      <c r="H47" s="6"/>
      <c r="I47" s="6"/>
      <c r="J47" s="6"/>
      <c r="K47" s="6"/>
      <c r="L47" s="6"/>
      <c r="M47" s="6"/>
      <c r="N47" s="6"/>
      <c r="O47" s="6"/>
      <c r="P47" s="6"/>
      <c r="Q47" s="7"/>
      <c r="R47" s="7"/>
      <c r="S47" s="7"/>
      <c r="T47" s="7"/>
      <c r="U47" s="7"/>
      <c r="V47" s="7"/>
      <c r="W47" s="7"/>
      <c r="X47" s="7"/>
      <c r="Y47" s="7"/>
      <c r="Z47" s="7"/>
      <c r="AA47" s="7"/>
      <c r="AB47" s="7"/>
      <c r="AC47" s="7"/>
      <c r="AD47" s="7"/>
      <c r="AE47" s="6"/>
    </row>
    <row r="48" spans="1:31" x14ac:dyDescent="0.3">
      <c r="A48" s="6"/>
      <c r="B48" s="6"/>
      <c r="C48" s="6"/>
      <c r="D48" s="6"/>
      <c r="E48" s="6"/>
      <c r="F48" s="6"/>
      <c r="G48" s="6"/>
      <c r="H48" s="6"/>
      <c r="I48" s="6"/>
      <c r="J48" s="6"/>
      <c r="K48" s="6"/>
      <c r="L48" s="6"/>
      <c r="M48" s="6"/>
      <c r="N48" s="6"/>
      <c r="O48" s="6"/>
      <c r="P48" s="6"/>
      <c r="Q48" s="7"/>
      <c r="R48" s="7"/>
      <c r="S48" s="7"/>
      <c r="T48" s="7"/>
      <c r="U48" s="7"/>
      <c r="V48" s="7"/>
      <c r="W48" s="7"/>
      <c r="X48" s="7"/>
      <c r="Y48" s="7"/>
      <c r="Z48" s="7"/>
      <c r="AA48" s="7"/>
      <c r="AB48" s="7"/>
      <c r="AC48" s="7"/>
      <c r="AD48" s="7"/>
      <c r="AE48" s="6"/>
    </row>
  </sheetData>
  <mergeCells count="4">
    <mergeCell ref="Q27:Q28"/>
    <mergeCell ref="R27:R28"/>
    <mergeCell ref="S27:AD27"/>
    <mergeCell ref="Q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38A98-8A09-4640-A7E4-33376DBF1C29}">
  <dimension ref="A1:AE45"/>
  <sheetViews>
    <sheetView zoomScale="85" zoomScaleNormal="85" workbookViewId="0">
      <pane xSplit="15" topLeftCell="P1" activePane="topRight" state="frozen"/>
      <selection pane="topRight" sqref="A1:AD31"/>
    </sheetView>
  </sheetViews>
  <sheetFormatPr baseColWidth="10" defaultRowHeight="14.4" x14ac:dyDescent="0.3"/>
  <cols>
    <col min="1" max="2" width="11.5546875" style="1"/>
    <col min="3" max="3" width="12.88671875" style="1" customWidth="1"/>
    <col min="4" max="15" width="11.5546875" style="1"/>
    <col min="16" max="16" width="3.77734375" style="1" customWidth="1"/>
    <col min="17" max="17" width="25.5546875" style="3" customWidth="1"/>
    <col min="18" max="21" width="15" style="3" customWidth="1"/>
    <col min="22" max="30" width="6" style="3" customWidth="1"/>
    <col min="31" max="16384" width="11.5546875" style="1"/>
  </cols>
  <sheetData>
    <row r="1" spans="1:31" x14ac:dyDescent="0.3">
      <c r="A1" s="5" t="s">
        <v>87</v>
      </c>
      <c r="B1" s="6"/>
      <c r="C1" s="6"/>
      <c r="D1" s="6"/>
      <c r="E1" s="6"/>
      <c r="F1" s="6"/>
      <c r="G1" s="6"/>
      <c r="H1" s="6"/>
      <c r="I1" s="6"/>
      <c r="J1" s="6"/>
      <c r="K1" s="6"/>
      <c r="L1" s="6"/>
      <c r="M1" s="6"/>
      <c r="N1" s="6"/>
      <c r="O1" s="6"/>
      <c r="P1" s="6"/>
      <c r="Q1" s="7"/>
      <c r="R1" s="7"/>
      <c r="S1" s="7"/>
      <c r="T1" s="7"/>
      <c r="U1" s="7"/>
      <c r="V1" s="7"/>
      <c r="W1" s="7"/>
      <c r="X1" s="7"/>
      <c r="Y1" s="7"/>
      <c r="Z1" s="7"/>
      <c r="AA1" s="7"/>
      <c r="AB1" s="7"/>
      <c r="AC1" s="7"/>
      <c r="AD1" s="7"/>
      <c r="AE1" s="6"/>
    </row>
    <row r="2" spans="1:31" x14ac:dyDescent="0.3">
      <c r="A2" s="6"/>
      <c r="B2" s="6"/>
      <c r="C2" s="5" t="s">
        <v>16</v>
      </c>
      <c r="D2" s="5" t="s">
        <v>17</v>
      </c>
      <c r="E2" s="5" t="s">
        <v>18</v>
      </c>
      <c r="F2" s="5" t="s">
        <v>19</v>
      </c>
      <c r="G2" s="5" t="s">
        <v>20</v>
      </c>
      <c r="H2" s="5" t="s">
        <v>21</v>
      </c>
      <c r="I2" s="5" t="s">
        <v>22</v>
      </c>
      <c r="J2" s="5" t="s">
        <v>23</v>
      </c>
      <c r="K2" s="5" t="s">
        <v>24</v>
      </c>
      <c r="L2" s="5" t="s">
        <v>25</v>
      </c>
      <c r="M2" s="5" t="s">
        <v>26</v>
      </c>
      <c r="N2" s="5" t="s">
        <v>27</v>
      </c>
      <c r="O2" s="6"/>
      <c r="P2" s="6"/>
      <c r="Q2" s="7"/>
      <c r="R2" s="7"/>
      <c r="S2" s="7"/>
      <c r="T2" s="7"/>
      <c r="U2" s="7"/>
      <c r="V2" s="7"/>
      <c r="W2" s="7"/>
      <c r="X2" s="7"/>
      <c r="Y2" s="7"/>
      <c r="Z2" s="7"/>
      <c r="AA2" s="7"/>
      <c r="AB2" s="7"/>
      <c r="AC2" s="7"/>
      <c r="AD2" s="7"/>
      <c r="AE2" s="6"/>
    </row>
    <row r="3" spans="1:31" x14ac:dyDescent="0.3">
      <c r="A3" s="5"/>
      <c r="B3" s="6"/>
      <c r="C3" s="6"/>
      <c r="D3" s="6"/>
      <c r="E3" s="6"/>
      <c r="F3" s="6"/>
      <c r="G3" s="6"/>
      <c r="H3" s="6"/>
      <c r="I3" s="6"/>
      <c r="J3" s="6"/>
      <c r="K3" s="6"/>
      <c r="L3" s="6"/>
      <c r="M3" s="6"/>
      <c r="N3" s="6"/>
      <c r="O3" s="6"/>
      <c r="P3" s="6"/>
      <c r="Q3" s="7"/>
      <c r="R3" s="7"/>
      <c r="S3" s="7"/>
      <c r="T3" s="7"/>
      <c r="U3" s="7"/>
      <c r="V3" s="7"/>
      <c r="W3" s="7"/>
      <c r="X3" s="7"/>
      <c r="Y3" s="7"/>
      <c r="Z3" s="7"/>
      <c r="AA3" s="7"/>
      <c r="AB3" s="7"/>
      <c r="AC3" s="7"/>
      <c r="AD3" s="7"/>
      <c r="AE3" s="6"/>
    </row>
    <row r="4" spans="1:31" x14ac:dyDescent="0.3">
      <c r="A4" s="6" t="s">
        <v>14</v>
      </c>
      <c r="B4" s="6"/>
      <c r="C4" s="6">
        <f>R29*S29</f>
        <v>800</v>
      </c>
      <c r="D4" s="6">
        <f>R29*T29</f>
        <v>720</v>
      </c>
      <c r="E4" s="6">
        <f>R29*U29</f>
        <v>1200</v>
      </c>
      <c r="F4" s="6">
        <f>R29*V29</f>
        <v>1600</v>
      </c>
      <c r="G4" s="6">
        <f>R29*W29</f>
        <v>1760</v>
      </c>
      <c r="H4" s="6">
        <f>R29*X29</f>
        <v>2240</v>
      </c>
      <c r="I4" s="6">
        <f>R29*Y29</f>
        <v>2800</v>
      </c>
      <c r="J4" s="6">
        <f>R29*Z29</f>
        <v>2400</v>
      </c>
      <c r="K4" s="6">
        <f>R29*AA29</f>
        <v>2000</v>
      </c>
      <c r="L4" s="6">
        <f>R29*AB29</f>
        <v>1600</v>
      </c>
      <c r="M4" s="6">
        <f>R29*AC29</f>
        <v>1440</v>
      </c>
      <c r="N4" s="6">
        <f>R29*AD29</f>
        <v>1200</v>
      </c>
      <c r="O4" s="6"/>
      <c r="P4" s="6"/>
      <c r="Q4" s="7"/>
      <c r="R4" s="7"/>
      <c r="S4" s="7"/>
      <c r="T4" s="7"/>
      <c r="U4" s="7"/>
      <c r="V4" s="7"/>
      <c r="W4" s="7"/>
      <c r="X4" s="7"/>
      <c r="Y4" s="7"/>
      <c r="Z4" s="7"/>
      <c r="AA4" s="7"/>
      <c r="AB4" s="7"/>
      <c r="AC4" s="7"/>
      <c r="AD4" s="7"/>
      <c r="AE4" s="6"/>
    </row>
    <row r="5" spans="1:31" ht="15" thickBot="1" x14ac:dyDescent="0.35">
      <c r="A5" s="6" t="s">
        <v>43</v>
      </c>
      <c r="B5" s="6"/>
      <c r="C5" s="6">
        <f>R30*S30</f>
        <v>1200</v>
      </c>
      <c r="D5" s="6">
        <f>R30*T30</f>
        <v>1080</v>
      </c>
      <c r="E5" s="6">
        <f>R30*U30</f>
        <v>1800</v>
      </c>
      <c r="F5" s="6">
        <f>R30*V30</f>
        <v>2400</v>
      </c>
      <c r="G5" s="6">
        <f>R30*W30</f>
        <v>2640</v>
      </c>
      <c r="H5" s="6">
        <f>R30*X30</f>
        <v>3360</v>
      </c>
      <c r="I5" s="6">
        <f>R30*Y30</f>
        <v>4200</v>
      </c>
      <c r="J5" s="6">
        <f>R30*Z30</f>
        <v>3600</v>
      </c>
      <c r="K5" s="6">
        <f>R30*AA30</f>
        <v>3000</v>
      </c>
      <c r="L5" s="6">
        <f>R30*AB30</f>
        <v>2400</v>
      </c>
      <c r="M5" s="6">
        <f>R30*AC30</f>
        <v>2160</v>
      </c>
      <c r="N5" s="6">
        <f>R30*AD30</f>
        <v>1800</v>
      </c>
      <c r="O5" s="6"/>
      <c r="P5" s="6"/>
      <c r="Q5" s="7"/>
      <c r="R5" s="7"/>
      <c r="S5" s="7"/>
      <c r="T5" s="7"/>
      <c r="U5" s="7"/>
      <c r="V5" s="7"/>
      <c r="W5" s="7"/>
      <c r="X5" s="7"/>
      <c r="Y5" s="7"/>
      <c r="Z5" s="7"/>
      <c r="AA5" s="7"/>
      <c r="AB5" s="7"/>
      <c r="AC5" s="7"/>
      <c r="AD5" s="7"/>
      <c r="AE5" s="6"/>
    </row>
    <row r="6" spans="1:31" x14ac:dyDescent="0.3">
      <c r="A6" s="6" t="s">
        <v>44</v>
      </c>
      <c r="B6" s="6"/>
      <c r="C6" s="6">
        <f>R31*S31</f>
        <v>315</v>
      </c>
      <c r="D6" s="6">
        <f>R31*T31</f>
        <v>315</v>
      </c>
      <c r="E6" s="6">
        <f>R31*U31</f>
        <v>420</v>
      </c>
      <c r="F6" s="6">
        <f>R31*V31</f>
        <v>630</v>
      </c>
      <c r="G6" s="6">
        <f>R31*W31</f>
        <v>700</v>
      </c>
      <c r="H6" s="6">
        <f>R31*X31</f>
        <v>980</v>
      </c>
      <c r="I6" s="6">
        <f>R31*Y31</f>
        <v>1120</v>
      </c>
      <c r="J6" s="6">
        <f>R31*Z31</f>
        <v>980</v>
      </c>
      <c r="K6" s="6">
        <f>R31*AA31</f>
        <v>805</v>
      </c>
      <c r="L6" s="6">
        <f>R31*AB31</f>
        <v>665</v>
      </c>
      <c r="M6" s="6">
        <f>R31*AC31</f>
        <v>525</v>
      </c>
      <c r="N6" s="6">
        <f>R31*AD31</f>
        <v>350</v>
      </c>
      <c r="O6" s="6"/>
      <c r="P6" s="6"/>
      <c r="Q6" s="47" t="s">
        <v>81</v>
      </c>
      <c r="R6" s="48"/>
      <c r="S6" s="48"/>
      <c r="T6" s="49"/>
      <c r="U6" s="7"/>
      <c r="V6" s="7"/>
      <c r="W6" s="7"/>
      <c r="X6" s="7"/>
      <c r="Y6" s="7"/>
      <c r="Z6" s="7"/>
      <c r="AA6" s="7"/>
      <c r="AB6" s="7"/>
      <c r="AC6" s="7"/>
      <c r="AD6" s="7"/>
      <c r="AE6" s="6"/>
    </row>
    <row r="7" spans="1:31" ht="24" x14ac:dyDescent="0.3">
      <c r="A7" s="6"/>
      <c r="B7" s="6"/>
      <c r="C7" s="6"/>
      <c r="D7" s="6"/>
      <c r="E7" s="6"/>
      <c r="F7" s="6"/>
      <c r="G7" s="6"/>
      <c r="H7" s="6"/>
      <c r="I7" s="6"/>
      <c r="J7" s="6"/>
      <c r="K7" s="6"/>
      <c r="L7" s="6"/>
      <c r="M7" s="6"/>
      <c r="N7" s="6"/>
      <c r="O7" s="6"/>
      <c r="P7" s="6"/>
      <c r="Q7" s="57" t="s">
        <v>77</v>
      </c>
      <c r="R7" s="58" t="s">
        <v>78</v>
      </c>
      <c r="S7" s="58" t="s">
        <v>79</v>
      </c>
      <c r="T7" s="59" t="s">
        <v>80</v>
      </c>
      <c r="U7" s="7"/>
      <c r="V7" s="7"/>
      <c r="W7" s="7"/>
      <c r="X7" s="7"/>
      <c r="Y7" s="7"/>
      <c r="Z7" s="7"/>
      <c r="AA7" s="7"/>
      <c r="AB7" s="7"/>
      <c r="AC7" s="7"/>
      <c r="AD7" s="7"/>
      <c r="AE7" s="6"/>
    </row>
    <row r="8" spans="1:31" x14ac:dyDescent="0.3">
      <c r="A8" s="6"/>
      <c r="B8" s="6"/>
      <c r="C8" s="6"/>
      <c r="D8" s="6"/>
      <c r="E8" s="6"/>
      <c r="F8" s="6"/>
      <c r="G8" s="6"/>
      <c r="H8" s="6"/>
      <c r="I8" s="6"/>
      <c r="J8" s="6"/>
      <c r="K8" s="6"/>
      <c r="L8" s="6"/>
      <c r="M8" s="6"/>
      <c r="N8" s="6"/>
      <c r="O8" s="6"/>
      <c r="P8" s="6"/>
      <c r="Q8" s="51" t="s">
        <v>52</v>
      </c>
      <c r="R8" s="52">
        <f>C9*50%</f>
        <v>1157.5</v>
      </c>
      <c r="S8" s="52">
        <f>D9*50%</f>
        <v>1057.5</v>
      </c>
      <c r="T8" s="53">
        <f t="shared" ref="T8:T19" si="0">R8+S8</f>
        <v>2215</v>
      </c>
      <c r="U8" s="6"/>
      <c r="V8" s="7"/>
      <c r="W8" s="7"/>
      <c r="X8" s="7"/>
      <c r="Y8" s="7"/>
      <c r="Z8" s="7"/>
      <c r="AA8" s="7"/>
      <c r="AB8" s="7"/>
      <c r="AC8" s="7"/>
      <c r="AD8" s="7"/>
      <c r="AE8" s="6"/>
    </row>
    <row r="9" spans="1:31" x14ac:dyDescent="0.3">
      <c r="A9" s="5" t="s">
        <v>74</v>
      </c>
      <c r="B9" s="6"/>
      <c r="C9" s="43">
        <f>SUM(C4:C6)</f>
        <v>2315</v>
      </c>
      <c r="D9" s="43">
        <f t="shared" ref="D9:N9" si="1">SUM(D4:D6)</f>
        <v>2115</v>
      </c>
      <c r="E9" s="43">
        <f t="shared" si="1"/>
        <v>3420</v>
      </c>
      <c r="F9" s="43">
        <f t="shared" si="1"/>
        <v>4630</v>
      </c>
      <c r="G9" s="43">
        <f t="shared" si="1"/>
        <v>5100</v>
      </c>
      <c r="H9" s="43">
        <f t="shared" si="1"/>
        <v>6580</v>
      </c>
      <c r="I9" s="43">
        <f t="shared" si="1"/>
        <v>8120</v>
      </c>
      <c r="J9" s="43">
        <f t="shared" si="1"/>
        <v>6980</v>
      </c>
      <c r="K9" s="43">
        <f t="shared" si="1"/>
        <v>5805</v>
      </c>
      <c r="L9" s="43">
        <f t="shared" si="1"/>
        <v>4665</v>
      </c>
      <c r="M9" s="43">
        <f t="shared" si="1"/>
        <v>4125</v>
      </c>
      <c r="N9" s="43">
        <f t="shared" si="1"/>
        <v>3350</v>
      </c>
      <c r="O9" s="6"/>
      <c r="P9" s="6"/>
      <c r="Q9" s="51" t="s">
        <v>53</v>
      </c>
      <c r="R9" s="52">
        <f>D9*50%</f>
        <v>1057.5</v>
      </c>
      <c r="S9" s="52">
        <f>E9*50%</f>
        <v>1710</v>
      </c>
      <c r="T9" s="53">
        <f t="shared" si="0"/>
        <v>2767.5</v>
      </c>
      <c r="U9" s="6"/>
      <c r="V9" s="7"/>
      <c r="W9" s="7"/>
      <c r="X9" s="7"/>
      <c r="Y9" s="7"/>
      <c r="Z9" s="7"/>
      <c r="AA9" s="7"/>
      <c r="AB9" s="7"/>
      <c r="AC9" s="7"/>
      <c r="AD9" s="7"/>
      <c r="AE9" s="6"/>
    </row>
    <row r="10" spans="1:31" x14ac:dyDescent="0.3">
      <c r="A10" s="5" t="s">
        <v>75</v>
      </c>
      <c r="B10" s="6"/>
      <c r="C10" s="44">
        <f>C9*50%+(D9*50%)</f>
        <v>2215</v>
      </c>
      <c r="D10" s="44">
        <f>D9*50%+(E9*50%)</f>
        <v>2767.5</v>
      </c>
      <c r="E10" s="44">
        <f t="shared" ref="E10:M10" si="2">E9*50%+(F9*50%)</f>
        <v>4025</v>
      </c>
      <c r="F10" s="44">
        <f t="shared" si="2"/>
        <v>4865</v>
      </c>
      <c r="G10" s="44">
        <f t="shared" si="2"/>
        <v>5840</v>
      </c>
      <c r="H10" s="44">
        <f t="shared" si="2"/>
        <v>7350</v>
      </c>
      <c r="I10" s="44">
        <f t="shared" si="2"/>
        <v>7550</v>
      </c>
      <c r="J10" s="44">
        <f t="shared" si="2"/>
        <v>6392.5</v>
      </c>
      <c r="K10" s="44">
        <f t="shared" si="2"/>
        <v>5235</v>
      </c>
      <c r="L10" s="44">
        <f t="shared" si="2"/>
        <v>4395</v>
      </c>
      <c r="M10" s="44">
        <f t="shared" si="2"/>
        <v>3737.5</v>
      </c>
      <c r="N10" s="44">
        <f>N9*50%+(O9*50%)</f>
        <v>1675</v>
      </c>
      <c r="O10" s="6"/>
      <c r="P10" s="6"/>
      <c r="Q10" s="51" t="s">
        <v>54</v>
      </c>
      <c r="R10" s="52">
        <f>E9*50%</f>
        <v>1710</v>
      </c>
      <c r="S10" s="52">
        <f>F9*50%</f>
        <v>2315</v>
      </c>
      <c r="T10" s="53">
        <f t="shared" si="0"/>
        <v>4025</v>
      </c>
      <c r="U10" s="6"/>
      <c r="V10" s="7"/>
      <c r="W10" s="7"/>
      <c r="X10" s="7"/>
      <c r="Y10" s="7"/>
      <c r="Z10" s="7"/>
      <c r="AA10" s="7"/>
      <c r="AB10" s="7"/>
      <c r="AC10" s="7"/>
      <c r="AD10" s="7"/>
      <c r="AE10" s="6"/>
    </row>
    <row r="11" spans="1:31" x14ac:dyDescent="0.3">
      <c r="A11" s="5"/>
      <c r="B11" s="6"/>
      <c r="C11" s="6"/>
      <c r="D11" s="6"/>
      <c r="E11" s="6"/>
      <c r="F11" s="6"/>
      <c r="G11" s="6"/>
      <c r="H11" s="6"/>
      <c r="I11" s="6"/>
      <c r="J11" s="6"/>
      <c r="K11" s="6"/>
      <c r="L11" s="6"/>
      <c r="M11" s="6"/>
      <c r="N11" s="6"/>
      <c r="O11" s="6"/>
      <c r="P11" s="6"/>
      <c r="Q11" s="51" t="s">
        <v>55</v>
      </c>
      <c r="R11" s="52">
        <f>F9*50%</f>
        <v>2315</v>
      </c>
      <c r="S11" s="52">
        <f>G9*50%</f>
        <v>2550</v>
      </c>
      <c r="T11" s="53">
        <f t="shared" si="0"/>
        <v>4865</v>
      </c>
      <c r="U11" s="6"/>
      <c r="V11" s="7"/>
      <c r="W11" s="7"/>
      <c r="X11" s="7"/>
      <c r="Y11" s="7"/>
      <c r="Z11" s="7"/>
      <c r="AA11" s="7"/>
      <c r="AB11" s="7"/>
      <c r="AC11" s="7"/>
      <c r="AD11" s="7"/>
      <c r="AE11" s="6"/>
    </row>
    <row r="12" spans="1:31" x14ac:dyDescent="0.3">
      <c r="A12" s="5" t="s">
        <v>67</v>
      </c>
      <c r="B12" s="6"/>
      <c r="C12" s="6"/>
      <c r="D12" s="6"/>
      <c r="E12" s="6"/>
      <c r="F12" s="6"/>
      <c r="G12" s="6"/>
      <c r="H12" s="6"/>
      <c r="I12" s="6"/>
      <c r="J12" s="6"/>
      <c r="K12" s="6"/>
      <c r="L12" s="6"/>
      <c r="M12" s="6"/>
      <c r="N12" s="6"/>
      <c r="O12" s="6"/>
      <c r="P12" s="6"/>
      <c r="Q12" s="51" t="s">
        <v>20</v>
      </c>
      <c r="R12" s="52">
        <f>G9*50%</f>
        <v>2550</v>
      </c>
      <c r="S12" s="52">
        <f>H9*50%</f>
        <v>3290</v>
      </c>
      <c r="T12" s="53">
        <f t="shared" si="0"/>
        <v>5840</v>
      </c>
      <c r="U12" s="6"/>
      <c r="V12" s="7"/>
      <c r="W12" s="7"/>
      <c r="X12" s="7"/>
      <c r="Y12" s="7"/>
      <c r="Z12" s="7"/>
      <c r="AA12" s="7"/>
      <c r="AB12" s="7"/>
      <c r="AC12" s="7"/>
      <c r="AD12" s="7"/>
      <c r="AE12" s="6"/>
    </row>
    <row r="13" spans="1:31" x14ac:dyDescent="0.3">
      <c r="A13" s="6" t="s">
        <v>46</v>
      </c>
      <c r="B13" s="6"/>
      <c r="C13" s="6">
        <v>620</v>
      </c>
      <c r="D13" s="6">
        <v>650</v>
      </c>
      <c r="E13" s="6">
        <v>700</v>
      </c>
      <c r="F13" s="6">
        <v>720</v>
      </c>
      <c r="G13" s="6">
        <v>800</v>
      </c>
      <c r="H13" s="6">
        <v>850</v>
      </c>
      <c r="I13" s="6">
        <v>1000</v>
      </c>
      <c r="J13" s="6">
        <v>880</v>
      </c>
      <c r="K13" s="6">
        <v>820</v>
      </c>
      <c r="L13" s="6">
        <v>720</v>
      </c>
      <c r="M13" s="6">
        <v>650</v>
      </c>
      <c r="N13" s="6">
        <v>650</v>
      </c>
      <c r="O13" s="6"/>
      <c r="P13" s="6"/>
      <c r="Q13" s="51" t="s">
        <v>56</v>
      </c>
      <c r="R13" s="52">
        <f>H9*50%</f>
        <v>3290</v>
      </c>
      <c r="S13" s="52">
        <f>I9*50%</f>
        <v>4060</v>
      </c>
      <c r="T13" s="53">
        <f t="shared" si="0"/>
        <v>7350</v>
      </c>
      <c r="U13" s="6"/>
      <c r="V13" s="7"/>
      <c r="W13" s="7"/>
      <c r="X13" s="7"/>
      <c r="Y13" s="7"/>
      <c r="Z13" s="7"/>
      <c r="AA13" s="7"/>
      <c r="AB13" s="7"/>
      <c r="AC13" s="7"/>
      <c r="AD13" s="7"/>
      <c r="AE13" s="6"/>
    </row>
    <row r="14" spans="1:31" x14ac:dyDescent="0.3">
      <c r="A14" s="6" t="s">
        <v>47</v>
      </c>
      <c r="B14" s="6"/>
      <c r="C14" s="6">
        <v>600</v>
      </c>
      <c r="D14" s="6">
        <v>600</v>
      </c>
      <c r="E14" s="6">
        <v>600</v>
      </c>
      <c r="F14" s="6">
        <v>600</v>
      </c>
      <c r="G14" s="6">
        <v>600</v>
      </c>
      <c r="H14" s="6">
        <v>600</v>
      </c>
      <c r="I14" s="6">
        <v>600</v>
      </c>
      <c r="J14" s="6">
        <v>600</v>
      </c>
      <c r="K14" s="6">
        <v>600</v>
      </c>
      <c r="L14" s="6">
        <v>600</v>
      </c>
      <c r="M14" s="6">
        <v>600</v>
      </c>
      <c r="N14" s="6">
        <v>600</v>
      </c>
      <c r="O14" s="6"/>
      <c r="P14" s="6"/>
      <c r="Q14" s="51" t="s">
        <v>57</v>
      </c>
      <c r="R14" s="52">
        <f>I9*50%</f>
        <v>4060</v>
      </c>
      <c r="S14" s="52">
        <f>J9*50%</f>
        <v>3490</v>
      </c>
      <c r="T14" s="53">
        <f t="shared" si="0"/>
        <v>7550</v>
      </c>
      <c r="U14" s="6"/>
      <c r="V14" s="7"/>
      <c r="W14" s="7"/>
      <c r="X14" s="7"/>
      <c r="Y14" s="7"/>
      <c r="Z14" s="7"/>
      <c r="AA14" s="7"/>
      <c r="AB14" s="7"/>
      <c r="AC14" s="7"/>
      <c r="AD14" s="7"/>
      <c r="AE14" s="6"/>
    </row>
    <row r="15" spans="1:31" x14ac:dyDescent="0.3">
      <c r="A15" s="6" t="s">
        <v>48</v>
      </c>
      <c r="B15" s="6"/>
      <c r="C15" s="6">
        <v>150</v>
      </c>
      <c r="D15" s="6">
        <v>150</v>
      </c>
      <c r="E15" s="6">
        <v>150</v>
      </c>
      <c r="F15" s="6">
        <v>150</v>
      </c>
      <c r="G15" s="6">
        <v>150</v>
      </c>
      <c r="H15" s="6">
        <v>150</v>
      </c>
      <c r="I15" s="6">
        <v>150</v>
      </c>
      <c r="J15" s="6">
        <v>150</v>
      </c>
      <c r="K15" s="6">
        <v>150</v>
      </c>
      <c r="L15" s="6">
        <v>150</v>
      </c>
      <c r="M15" s="6">
        <v>150</v>
      </c>
      <c r="N15" s="6">
        <v>150</v>
      </c>
      <c r="O15" s="6"/>
      <c r="P15" s="6"/>
      <c r="Q15" s="51" t="s">
        <v>58</v>
      </c>
      <c r="R15" s="52">
        <f>J9*50%</f>
        <v>3490</v>
      </c>
      <c r="S15" s="52">
        <f>K9*50%</f>
        <v>2902.5</v>
      </c>
      <c r="T15" s="53">
        <f t="shared" si="0"/>
        <v>6392.5</v>
      </c>
      <c r="U15" s="6"/>
      <c r="V15" s="7"/>
      <c r="W15" s="7"/>
      <c r="X15" s="7"/>
      <c r="Y15" s="7"/>
      <c r="Z15" s="7"/>
      <c r="AA15" s="7"/>
      <c r="AB15" s="7"/>
      <c r="AC15" s="7"/>
      <c r="AD15" s="7"/>
      <c r="AE15" s="6"/>
    </row>
    <row r="16" spans="1:31" x14ac:dyDescent="0.3">
      <c r="A16" s="6" t="s">
        <v>49</v>
      </c>
      <c r="B16" s="6"/>
      <c r="C16" s="6">
        <v>100</v>
      </c>
      <c r="D16" s="6">
        <v>100</v>
      </c>
      <c r="E16" s="6">
        <v>100</v>
      </c>
      <c r="F16" s="6">
        <v>100</v>
      </c>
      <c r="G16" s="6">
        <v>100</v>
      </c>
      <c r="H16" s="6">
        <v>120</v>
      </c>
      <c r="I16" s="6">
        <v>120</v>
      </c>
      <c r="J16" s="6">
        <v>120</v>
      </c>
      <c r="K16" s="6">
        <v>100</v>
      </c>
      <c r="L16" s="6">
        <v>100</v>
      </c>
      <c r="M16" s="6">
        <v>100</v>
      </c>
      <c r="N16" s="6">
        <v>100</v>
      </c>
      <c r="O16" s="6"/>
      <c r="P16" s="6"/>
      <c r="Q16" s="51" t="s">
        <v>59</v>
      </c>
      <c r="R16" s="52">
        <f>K9*50%</f>
        <v>2902.5</v>
      </c>
      <c r="S16" s="52">
        <f>L9*50%</f>
        <v>2332.5</v>
      </c>
      <c r="T16" s="53">
        <f t="shared" si="0"/>
        <v>5235</v>
      </c>
      <c r="U16" s="6"/>
      <c r="V16" s="7"/>
      <c r="W16" s="7"/>
      <c r="X16" s="7"/>
      <c r="Y16" s="7"/>
      <c r="Z16" s="7"/>
      <c r="AA16" s="7"/>
      <c r="AB16" s="7"/>
      <c r="AC16" s="7"/>
      <c r="AD16" s="7"/>
      <c r="AE16" s="6"/>
    </row>
    <row r="17" spans="1:31" x14ac:dyDescent="0.3">
      <c r="A17" s="6" t="s">
        <v>50</v>
      </c>
      <c r="B17" s="6"/>
      <c r="C17" s="6">
        <v>300</v>
      </c>
      <c r="D17" s="6">
        <v>200</v>
      </c>
      <c r="E17" s="6">
        <v>350</v>
      </c>
      <c r="F17" s="6">
        <v>400</v>
      </c>
      <c r="G17" s="6">
        <v>450</v>
      </c>
      <c r="H17" s="6">
        <v>600</v>
      </c>
      <c r="I17" s="6">
        <v>700</v>
      </c>
      <c r="J17" s="6">
        <v>700</v>
      </c>
      <c r="K17" s="6">
        <v>550</v>
      </c>
      <c r="L17" s="6">
        <v>400</v>
      </c>
      <c r="M17" s="6">
        <v>380</v>
      </c>
      <c r="N17" s="6">
        <v>350</v>
      </c>
      <c r="O17" s="6"/>
      <c r="P17" s="6"/>
      <c r="Q17" s="51" t="s">
        <v>60</v>
      </c>
      <c r="R17" s="52">
        <f>L9*50%</f>
        <v>2332.5</v>
      </c>
      <c r="S17" s="52">
        <f>M9*50%</f>
        <v>2062.5</v>
      </c>
      <c r="T17" s="53">
        <f t="shared" si="0"/>
        <v>4395</v>
      </c>
      <c r="U17" s="6"/>
      <c r="V17" s="7"/>
      <c r="W17" s="7"/>
      <c r="X17" s="7"/>
      <c r="Y17" s="7"/>
      <c r="Z17" s="7"/>
      <c r="AA17" s="7"/>
      <c r="AB17" s="7"/>
      <c r="AC17" s="7"/>
      <c r="AD17" s="7"/>
      <c r="AE17" s="6"/>
    </row>
    <row r="18" spans="1:31" x14ac:dyDescent="0.3">
      <c r="A18" s="6" t="s">
        <v>51</v>
      </c>
      <c r="B18" s="6"/>
      <c r="C18" s="6">
        <v>100</v>
      </c>
      <c r="D18" s="6">
        <v>100</v>
      </c>
      <c r="E18" s="6">
        <v>100</v>
      </c>
      <c r="F18" s="6">
        <v>100</v>
      </c>
      <c r="G18" s="6">
        <v>100</v>
      </c>
      <c r="H18" s="6">
        <v>100</v>
      </c>
      <c r="I18" s="6">
        <v>100</v>
      </c>
      <c r="J18" s="6">
        <v>100</v>
      </c>
      <c r="K18" s="6">
        <v>100</v>
      </c>
      <c r="L18" s="6">
        <v>100</v>
      </c>
      <c r="M18" s="6">
        <v>100</v>
      </c>
      <c r="N18" s="6">
        <v>100</v>
      </c>
      <c r="O18" s="6"/>
      <c r="P18" s="6"/>
      <c r="Q18" s="51" t="s">
        <v>61</v>
      </c>
      <c r="R18" s="52">
        <f>M9*50%</f>
        <v>2062.5</v>
      </c>
      <c r="S18" s="52">
        <f>N9*50%</f>
        <v>1675</v>
      </c>
      <c r="T18" s="53">
        <f t="shared" si="0"/>
        <v>3737.5</v>
      </c>
      <c r="U18" s="6"/>
      <c r="V18" s="7"/>
      <c r="W18" s="7"/>
      <c r="X18" s="7"/>
      <c r="Y18" s="7"/>
      <c r="Z18" s="7"/>
      <c r="AA18" s="7"/>
      <c r="AB18" s="7"/>
      <c r="AC18" s="7"/>
      <c r="AD18" s="7"/>
      <c r="AE18" s="6"/>
    </row>
    <row r="19" spans="1:31" ht="15" thickBot="1" x14ac:dyDescent="0.35">
      <c r="A19" s="6" t="s">
        <v>64</v>
      </c>
      <c r="B19" s="6"/>
      <c r="C19" s="6">
        <v>80</v>
      </c>
      <c r="D19" s="6">
        <v>80</v>
      </c>
      <c r="E19" s="6">
        <v>80</v>
      </c>
      <c r="F19" s="6">
        <v>80</v>
      </c>
      <c r="G19" s="6">
        <v>80</v>
      </c>
      <c r="H19" s="6">
        <v>80</v>
      </c>
      <c r="I19" s="6">
        <v>80</v>
      </c>
      <c r="J19" s="6">
        <v>80</v>
      </c>
      <c r="K19" s="6">
        <v>80</v>
      </c>
      <c r="L19" s="6">
        <v>80</v>
      </c>
      <c r="M19" s="6">
        <v>80</v>
      </c>
      <c r="N19" s="6">
        <v>80</v>
      </c>
      <c r="O19" s="6"/>
      <c r="P19" s="6"/>
      <c r="Q19" s="54" t="s">
        <v>62</v>
      </c>
      <c r="R19" s="55">
        <f>N9*50%</f>
        <v>1675</v>
      </c>
      <c r="S19" s="55">
        <v>0</v>
      </c>
      <c r="T19" s="56">
        <f t="shared" si="0"/>
        <v>1675</v>
      </c>
      <c r="U19" s="6"/>
      <c r="V19" s="7"/>
      <c r="W19" s="7"/>
      <c r="X19" s="7"/>
      <c r="Y19" s="7"/>
      <c r="Z19" s="7"/>
      <c r="AA19" s="7"/>
      <c r="AB19" s="7"/>
      <c r="AC19" s="7"/>
      <c r="AD19" s="7"/>
      <c r="AE19" s="6"/>
    </row>
    <row r="20" spans="1:31" x14ac:dyDescent="0.3">
      <c r="A20" s="6" t="s">
        <v>65</v>
      </c>
      <c r="B20" s="6"/>
      <c r="C20" s="6">
        <v>100</v>
      </c>
      <c r="D20" s="6">
        <v>100</v>
      </c>
      <c r="E20" s="6">
        <v>100</v>
      </c>
      <c r="F20" s="6">
        <v>100</v>
      </c>
      <c r="G20" s="6">
        <v>100</v>
      </c>
      <c r="H20" s="6">
        <v>100</v>
      </c>
      <c r="I20" s="6">
        <v>100</v>
      </c>
      <c r="J20" s="6">
        <v>100</v>
      </c>
      <c r="K20" s="6">
        <v>100</v>
      </c>
      <c r="L20" s="6">
        <v>100</v>
      </c>
      <c r="M20" s="6">
        <v>100</v>
      </c>
      <c r="N20" s="6">
        <v>100</v>
      </c>
      <c r="O20" s="6"/>
      <c r="P20" s="6"/>
      <c r="Q20" s="7"/>
      <c r="R20" s="7"/>
      <c r="S20" s="7"/>
      <c r="T20" s="7"/>
      <c r="U20" s="7"/>
      <c r="V20" s="7"/>
      <c r="W20" s="7"/>
      <c r="X20" s="7"/>
      <c r="Y20" s="7"/>
      <c r="Z20" s="7"/>
      <c r="AA20" s="7"/>
      <c r="AB20" s="7"/>
      <c r="AC20" s="7"/>
      <c r="AD20" s="7"/>
      <c r="AE20" s="6"/>
    </row>
    <row r="21" spans="1:31" x14ac:dyDescent="0.3">
      <c r="A21" s="6"/>
      <c r="B21" s="6"/>
      <c r="C21" s="6"/>
      <c r="D21" s="6"/>
      <c r="E21" s="6"/>
      <c r="F21" s="6"/>
      <c r="G21" s="6"/>
      <c r="H21" s="6"/>
      <c r="I21" s="6"/>
      <c r="J21" s="6"/>
      <c r="K21" s="6"/>
      <c r="L21" s="6"/>
      <c r="M21" s="6"/>
      <c r="N21" s="6"/>
      <c r="O21" s="6"/>
      <c r="P21" s="6"/>
      <c r="Q21" s="7"/>
      <c r="R21" s="7"/>
      <c r="S21" s="7"/>
      <c r="T21" s="7"/>
      <c r="U21" s="7"/>
      <c r="V21" s="7"/>
      <c r="W21" s="7"/>
      <c r="X21" s="7"/>
      <c r="Y21" s="7"/>
      <c r="Z21" s="7"/>
      <c r="AA21" s="7"/>
      <c r="AB21" s="7"/>
      <c r="AC21" s="7"/>
      <c r="AD21" s="7"/>
      <c r="AE21" s="6"/>
    </row>
    <row r="22" spans="1:31" x14ac:dyDescent="0.3">
      <c r="A22" s="5" t="s">
        <v>76</v>
      </c>
      <c r="B22" s="6"/>
      <c r="C22" s="45">
        <f>SUM(C13:C21)</f>
        <v>2050</v>
      </c>
      <c r="D22" s="45">
        <f t="shared" ref="D22:N22" si="3">SUM(D13:D21)</f>
        <v>1980</v>
      </c>
      <c r="E22" s="45">
        <f t="shared" si="3"/>
        <v>2180</v>
      </c>
      <c r="F22" s="45">
        <f t="shared" si="3"/>
        <v>2250</v>
      </c>
      <c r="G22" s="45">
        <f t="shared" si="3"/>
        <v>2380</v>
      </c>
      <c r="H22" s="45">
        <f t="shared" si="3"/>
        <v>2600</v>
      </c>
      <c r="I22" s="45">
        <f t="shared" si="3"/>
        <v>2850</v>
      </c>
      <c r="J22" s="45">
        <f t="shared" si="3"/>
        <v>2730</v>
      </c>
      <c r="K22" s="45">
        <f t="shared" si="3"/>
        <v>2500</v>
      </c>
      <c r="L22" s="45">
        <f t="shared" si="3"/>
        <v>2250</v>
      </c>
      <c r="M22" s="45">
        <f t="shared" si="3"/>
        <v>2160</v>
      </c>
      <c r="N22" s="45">
        <f t="shared" si="3"/>
        <v>2130</v>
      </c>
      <c r="O22" s="6"/>
      <c r="P22" s="6"/>
      <c r="Q22" s="7"/>
      <c r="R22" s="7"/>
      <c r="S22" s="7"/>
      <c r="T22" s="7"/>
      <c r="U22" s="7"/>
      <c r="V22" s="7"/>
      <c r="W22" s="7"/>
      <c r="X22" s="7"/>
      <c r="Y22" s="7"/>
      <c r="Z22" s="7"/>
      <c r="AA22" s="7"/>
      <c r="AB22" s="7"/>
      <c r="AC22" s="7"/>
      <c r="AD22" s="7"/>
      <c r="AE22" s="6"/>
    </row>
    <row r="23" spans="1:31" x14ac:dyDescent="0.3">
      <c r="A23" s="5"/>
      <c r="B23" s="6"/>
      <c r="C23" s="6"/>
      <c r="D23" s="6"/>
      <c r="E23" s="6"/>
      <c r="F23" s="6"/>
      <c r="G23" s="6"/>
      <c r="H23" s="6"/>
      <c r="I23" s="6"/>
      <c r="J23" s="6"/>
      <c r="K23" s="6"/>
      <c r="L23" s="6"/>
      <c r="M23" s="6"/>
      <c r="N23" s="6"/>
      <c r="O23" s="6"/>
      <c r="P23" s="6"/>
      <c r="Q23" s="7"/>
      <c r="R23" s="7"/>
      <c r="S23" s="7"/>
      <c r="T23" s="7"/>
      <c r="U23" s="7"/>
      <c r="V23" s="7"/>
      <c r="W23" s="7"/>
      <c r="X23" s="7"/>
      <c r="Y23" s="7"/>
      <c r="Z23" s="7"/>
      <c r="AA23" s="7"/>
      <c r="AB23" s="7"/>
      <c r="AC23" s="7"/>
      <c r="AD23" s="7"/>
      <c r="AE23" s="6"/>
    </row>
    <row r="24" spans="1:31" x14ac:dyDescent="0.3">
      <c r="A24" s="5" t="s">
        <v>89</v>
      </c>
      <c r="B24" s="6"/>
      <c r="C24" s="46">
        <f>C10-C22</f>
        <v>165</v>
      </c>
      <c r="D24" s="46">
        <f t="shared" ref="D24:N24" si="4">D10-D22</f>
        <v>787.5</v>
      </c>
      <c r="E24" s="46">
        <f t="shared" si="4"/>
        <v>1845</v>
      </c>
      <c r="F24" s="46">
        <f t="shared" si="4"/>
        <v>2615</v>
      </c>
      <c r="G24" s="46">
        <f t="shared" si="4"/>
        <v>3460</v>
      </c>
      <c r="H24" s="46">
        <f t="shared" si="4"/>
        <v>4750</v>
      </c>
      <c r="I24" s="46">
        <f t="shared" si="4"/>
        <v>4700</v>
      </c>
      <c r="J24" s="46">
        <f t="shared" si="4"/>
        <v>3662.5</v>
      </c>
      <c r="K24" s="46">
        <f t="shared" si="4"/>
        <v>2735</v>
      </c>
      <c r="L24" s="46">
        <f t="shared" si="4"/>
        <v>2145</v>
      </c>
      <c r="M24" s="46">
        <f t="shared" si="4"/>
        <v>1577.5</v>
      </c>
      <c r="N24" s="46">
        <f t="shared" si="4"/>
        <v>-455</v>
      </c>
      <c r="O24" s="6"/>
      <c r="P24" s="6"/>
      <c r="Q24" s="15"/>
      <c r="R24" s="15"/>
      <c r="S24" s="15"/>
      <c r="T24" s="7"/>
      <c r="U24" s="7"/>
      <c r="V24" s="7"/>
      <c r="W24" s="7"/>
      <c r="X24" s="7"/>
      <c r="Y24" s="7"/>
      <c r="Z24" s="7"/>
      <c r="AA24" s="7"/>
      <c r="AB24" s="7"/>
      <c r="AC24" s="7"/>
      <c r="AD24" s="7"/>
      <c r="AE24" s="6"/>
    </row>
    <row r="25" spans="1:31" x14ac:dyDescent="0.3">
      <c r="A25" s="5" t="s">
        <v>96</v>
      </c>
      <c r="B25" s="6"/>
      <c r="C25" s="14">
        <f>SUM(C24:N24)</f>
        <v>27987.5</v>
      </c>
      <c r="D25" s="6"/>
      <c r="E25" s="6"/>
      <c r="F25" s="6"/>
      <c r="G25" s="6"/>
      <c r="H25" s="6"/>
      <c r="I25" s="6"/>
      <c r="J25" s="6"/>
      <c r="K25" s="6"/>
      <c r="L25" s="6"/>
      <c r="M25" s="6"/>
      <c r="N25" s="6"/>
      <c r="O25" s="6"/>
      <c r="P25" s="6"/>
      <c r="Q25" s="7"/>
      <c r="R25" s="7"/>
      <c r="S25" s="7"/>
      <c r="T25" s="7"/>
      <c r="U25" s="7"/>
      <c r="V25" s="7"/>
      <c r="W25" s="7"/>
      <c r="X25" s="7"/>
      <c r="Y25" s="7"/>
      <c r="Z25" s="7"/>
      <c r="AA25" s="7"/>
      <c r="AB25" s="7"/>
      <c r="AC25" s="7"/>
      <c r="AD25" s="7"/>
      <c r="AE25" s="6"/>
    </row>
    <row r="26" spans="1:31" ht="15" thickBot="1" x14ac:dyDescent="0.35">
      <c r="A26" s="6"/>
      <c r="B26" s="6"/>
      <c r="C26" s="6"/>
      <c r="D26" s="6"/>
      <c r="E26" s="6"/>
      <c r="F26" s="6"/>
      <c r="G26" s="6"/>
      <c r="H26" s="6"/>
      <c r="I26" s="6"/>
      <c r="J26" s="6"/>
      <c r="K26" s="6"/>
      <c r="L26" s="6"/>
      <c r="M26" s="6"/>
      <c r="N26" s="6"/>
      <c r="O26" s="6"/>
      <c r="P26" s="6"/>
      <c r="Q26" s="7"/>
      <c r="R26" s="7"/>
      <c r="S26" s="7"/>
      <c r="T26" s="7"/>
      <c r="U26" s="7"/>
      <c r="V26" s="7"/>
      <c r="W26" s="7"/>
      <c r="X26" s="7"/>
      <c r="Y26" s="7"/>
      <c r="Z26" s="7"/>
      <c r="AA26" s="7"/>
      <c r="AB26" s="7"/>
      <c r="AC26" s="7"/>
      <c r="AD26" s="7"/>
      <c r="AE26" s="6"/>
    </row>
    <row r="27" spans="1:31" x14ac:dyDescent="0.3">
      <c r="A27" s="6"/>
      <c r="B27" s="6"/>
      <c r="C27" s="6"/>
      <c r="D27" s="6"/>
      <c r="E27" s="6"/>
      <c r="F27" s="6"/>
      <c r="G27" s="6"/>
      <c r="H27" s="6"/>
      <c r="I27" s="6"/>
      <c r="J27" s="6"/>
      <c r="K27" s="6"/>
      <c r="L27" s="6"/>
      <c r="M27" s="6"/>
      <c r="N27" s="6"/>
      <c r="O27" s="6"/>
      <c r="P27" s="6"/>
      <c r="Q27" s="16" t="s">
        <v>38</v>
      </c>
      <c r="R27" s="17" t="s">
        <v>39</v>
      </c>
      <c r="S27" s="18" t="s">
        <v>63</v>
      </c>
      <c r="T27" s="18"/>
      <c r="U27" s="18"/>
      <c r="V27" s="18"/>
      <c r="W27" s="18"/>
      <c r="X27" s="18"/>
      <c r="Y27" s="18"/>
      <c r="Z27" s="18"/>
      <c r="AA27" s="18"/>
      <c r="AB27" s="18"/>
      <c r="AC27" s="18"/>
      <c r="AD27" s="19"/>
      <c r="AE27" s="6"/>
    </row>
    <row r="28" spans="1:31" x14ac:dyDescent="0.3">
      <c r="A28" s="6"/>
      <c r="B28" s="6"/>
      <c r="C28" s="6"/>
      <c r="D28" s="6"/>
      <c r="E28" s="6"/>
      <c r="F28" s="6"/>
      <c r="G28" s="6"/>
      <c r="H28" s="6"/>
      <c r="I28" s="6"/>
      <c r="J28" s="6"/>
      <c r="K28" s="6"/>
      <c r="L28" s="6"/>
      <c r="M28" s="6"/>
      <c r="N28" s="6"/>
      <c r="O28" s="6"/>
      <c r="P28" s="6"/>
      <c r="Q28" s="20"/>
      <c r="R28" s="21"/>
      <c r="S28" s="22" t="s">
        <v>52</v>
      </c>
      <c r="T28" s="22" t="s">
        <v>53</v>
      </c>
      <c r="U28" s="22" t="s">
        <v>54</v>
      </c>
      <c r="V28" s="22" t="s">
        <v>55</v>
      </c>
      <c r="W28" s="22" t="s">
        <v>20</v>
      </c>
      <c r="X28" s="22" t="s">
        <v>56</v>
      </c>
      <c r="Y28" s="22" t="s">
        <v>57</v>
      </c>
      <c r="Z28" s="22" t="s">
        <v>58</v>
      </c>
      <c r="AA28" s="22" t="s">
        <v>59</v>
      </c>
      <c r="AB28" s="22" t="s">
        <v>60</v>
      </c>
      <c r="AC28" s="22" t="s">
        <v>61</v>
      </c>
      <c r="AD28" s="23" t="s">
        <v>62</v>
      </c>
      <c r="AE28" s="6"/>
    </row>
    <row r="29" spans="1:31" x14ac:dyDescent="0.3">
      <c r="A29" s="6"/>
      <c r="B29" s="6"/>
      <c r="C29" s="6"/>
      <c r="D29" s="6"/>
      <c r="E29" s="6"/>
      <c r="F29" s="6"/>
      <c r="G29" s="6"/>
      <c r="H29" s="6"/>
      <c r="I29" s="6"/>
      <c r="J29" s="6"/>
      <c r="K29" s="6"/>
      <c r="L29" s="6"/>
      <c r="M29" s="6"/>
      <c r="N29" s="6"/>
      <c r="O29" s="6"/>
      <c r="P29" s="6"/>
      <c r="Q29" s="24" t="s">
        <v>40</v>
      </c>
      <c r="R29" s="25">
        <v>80</v>
      </c>
      <c r="S29" s="26">
        <v>10</v>
      </c>
      <c r="T29" s="27">
        <v>9</v>
      </c>
      <c r="U29" s="27">
        <v>15</v>
      </c>
      <c r="V29" s="27">
        <v>20</v>
      </c>
      <c r="W29" s="27">
        <v>22</v>
      </c>
      <c r="X29" s="27">
        <v>28</v>
      </c>
      <c r="Y29" s="27">
        <v>35</v>
      </c>
      <c r="Z29" s="27">
        <v>30</v>
      </c>
      <c r="AA29" s="27">
        <v>25</v>
      </c>
      <c r="AB29" s="27">
        <v>20</v>
      </c>
      <c r="AC29" s="27">
        <v>18</v>
      </c>
      <c r="AD29" s="28">
        <v>15</v>
      </c>
      <c r="AE29" s="6"/>
    </row>
    <row r="30" spans="1:31" ht="48" x14ac:dyDescent="0.3">
      <c r="A30" s="6"/>
      <c r="B30" s="6"/>
      <c r="C30" s="6"/>
      <c r="D30" s="6"/>
      <c r="E30" s="6"/>
      <c r="F30" s="6"/>
      <c r="G30" s="6"/>
      <c r="H30" s="6"/>
      <c r="I30" s="6"/>
      <c r="J30" s="6"/>
      <c r="K30" s="6"/>
      <c r="L30" s="6"/>
      <c r="M30" s="6"/>
      <c r="N30" s="6"/>
      <c r="O30" s="6"/>
      <c r="P30" s="6"/>
      <c r="Q30" s="24" t="s">
        <v>69</v>
      </c>
      <c r="R30" s="25">
        <f>40*3</f>
        <v>120</v>
      </c>
      <c r="S30" s="26">
        <v>10</v>
      </c>
      <c r="T30" s="26">
        <v>9</v>
      </c>
      <c r="U30" s="26">
        <v>15</v>
      </c>
      <c r="V30" s="26">
        <v>20</v>
      </c>
      <c r="W30" s="26">
        <v>22</v>
      </c>
      <c r="X30" s="26">
        <v>28</v>
      </c>
      <c r="Y30" s="26">
        <v>35</v>
      </c>
      <c r="Z30" s="26">
        <v>30</v>
      </c>
      <c r="AA30" s="26">
        <v>25</v>
      </c>
      <c r="AB30" s="26">
        <v>20</v>
      </c>
      <c r="AC30" s="26">
        <v>18</v>
      </c>
      <c r="AD30" s="29">
        <v>15</v>
      </c>
      <c r="AE30" s="6"/>
    </row>
    <row r="31" spans="1:31" ht="15" thickBot="1" x14ac:dyDescent="0.35">
      <c r="A31" s="6"/>
      <c r="B31" s="6"/>
      <c r="C31" s="6"/>
      <c r="D31" s="6"/>
      <c r="E31" s="6"/>
      <c r="F31" s="6"/>
      <c r="G31" s="6"/>
      <c r="H31" s="6"/>
      <c r="I31" s="6"/>
      <c r="J31" s="6"/>
      <c r="K31" s="6"/>
      <c r="L31" s="6"/>
      <c r="M31" s="6"/>
      <c r="N31" s="6"/>
      <c r="O31" s="6"/>
      <c r="P31" s="6"/>
      <c r="Q31" s="30" t="s">
        <v>41</v>
      </c>
      <c r="R31" s="31">
        <v>35</v>
      </c>
      <c r="S31" s="32">
        <v>9</v>
      </c>
      <c r="T31" s="33">
        <v>9</v>
      </c>
      <c r="U31" s="33">
        <v>12</v>
      </c>
      <c r="V31" s="33">
        <v>18</v>
      </c>
      <c r="W31" s="33">
        <v>20</v>
      </c>
      <c r="X31" s="33">
        <v>28</v>
      </c>
      <c r="Y31" s="33">
        <v>32</v>
      </c>
      <c r="Z31" s="33">
        <v>28</v>
      </c>
      <c r="AA31" s="33">
        <v>23</v>
      </c>
      <c r="AB31" s="33">
        <v>19</v>
      </c>
      <c r="AC31" s="33">
        <v>15</v>
      </c>
      <c r="AD31" s="34">
        <v>10</v>
      </c>
      <c r="AE31" s="6"/>
    </row>
    <row r="32" spans="1:31" x14ac:dyDescent="0.3">
      <c r="A32" s="6"/>
      <c r="B32" s="6"/>
      <c r="C32" s="6"/>
      <c r="D32" s="6"/>
      <c r="E32" s="6"/>
      <c r="F32" s="6"/>
      <c r="G32" s="6"/>
      <c r="H32" s="6"/>
      <c r="I32" s="6"/>
      <c r="J32" s="6"/>
      <c r="K32" s="6"/>
      <c r="L32" s="6"/>
      <c r="M32" s="6"/>
      <c r="N32" s="6"/>
      <c r="O32" s="6"/>
      <c r="P32" s="6"/>
      <c r="Q32" s="7"/>
      <c r="R32" s="7"/>
      <c r="S32" s="7"/>
      <c r="T32" s="7"/>
      <c r="U32" s="7"/>
      <c r="V32" s="7"/>
      <c r="W32" s="7"/>
      <c r="X32" s="7"/>
      <c r="Y32" s="7"/>
      <c r="Z32" s="7"/>
      <c r="AA32" s="7"/>
      <c r="AB32" s="7"/>
      <c r="AC32" s="7"/>
      <c r="AD32" s="7"/>
      <c r="AE32" s="6"/>
    </row>
    <row r="33" spans="1:31" x14ac:dyDescent="0.3">
      <c r="A33" s="6"/>
      <c r="B33" s="6"/>
      <c r="C33" s="6"/>
      <c r="D33" s="6"/>
      <c r="E33" s="6"/>
      <c r="F33" s="6"/>
      <c r="G33" s="6"/>
      <c r="H33" s="6"/>
      <c r="I33" s="6"/>
      <c r="J33" s="6"/>
      <c r="K33" s="6"/>
      <c r="L33" s="6"/>
      <c r="M33" s="6"/>
      <c r="N33" s="6"/>
      <c r="O33" s="6"/>
      <c r="P33" s="6"/>
      <c r="Q33" s="7"/>
      <c r="R33" s="7"/>
      <c r="S33" s="7"/>
      <c r="T33" s="7"/>
      <c r="U33" s="7"/>
      <c r="V33" s="7"/>
      <c r="W33" s="7"/>
      <c r="X33" s="7"/>
      <c r="Y33" s="7"/>
      <c r="Z33" s="7"/>
      <c r="AA33" s="7"/>
      <c r="AB33" s="7"/>
      <c r="AC33" s="7"/>
      <c r="AD33" s="7"/>
      <c r="AE33" s="6"/>
    </row>
    <row r="34" spans="1:31" x14ac:dyDescent="0.3">
      <c r="A34" s="6"/>
      <c r="B34" s="6"/>
      <c r="C34" s="6"/>
      <c r="D34" s="6"/>
      <c r="E34" s="6"/>
      <c r="F34" s="6"/>
      <c r="G34" s="6"/>
      <c r="H34" s="6"/>
      <c r="I34" s="6"/>
      <c r="J34" s="6"/>
      <c r="K34" s="6"/>
      <c r="L34" s="6"/>
      <c r="M34" s="6"/>
      <c r="N34" s="6"/>
      <c r="O34" s="6"/>
      <c r="P34" s="6"/>
      <c r="Q34" s="7"/>
      <c r="R34" s="7"/>
      <c r="S34" s="7"/>
      <c r="T34" s="7"/>
      <c r="U34" s="7"/>
      <c r="V34" s="7"/>
      <c r="W34" s="7"/>
      <c r="X34" s="7"/>
      <c r="Y34" s="7"/>
      <c r="Z34" s="7"/>
      <c r="AA34" s="7"/>
      <c r="AB34" s="7"/>
      <c r="AC34" s="7"/>
      <c r="AD34" s="7"/>
      <c r="AE34" s="6"/>
    </row>
    <row r="35" spans="1:31" x14ac:dyDescent="0.3">
      <c r="A35" s="6"/>
      <c r="B35" s="6"/>
      <c r="C35" s="6"/>
      <c r="D35" s="6"/>
      <c r="E35" s="6"/>
      <c r="F35" s="6"/>
      <c r="G35" s="6"/>
      <c r="H35" s="6"/>
      <c r="I35" s="6"/>
      <c r="J35" s="6"/>
      <c r="K35" s="6"/>
      <c r="L35" s="6"/>
      <c r="M35" s="6"/>
      <c r="N35" s="6"/>
      <c r="O35" s="6"/>
      <c r="P35" s="6"/>
      <c r="Q35" s="7"/>
      <c r="R35" s="7"/>
      <c r="S35" s="7"/>
      <c r="T35" s="7"/>
      <c r="U35" s="7"/>
      <c r="V35" s="7"/>
      <c r="W35" s="7"/>
      <c r="X35" s="7"/>
      <c r="Y35" s="7"/>
      <c r="Z35" s="7"/>
      <c r="AA35" s="7"/>
      <c r="AB35" s="7"/>
      <c r="AC35" s="7"/>
      <c r="AD35" s="7"/>
      <c r="AE35" s="6"/>
    </row>
    <row r="36" spans="1:31" x14ac:dyDescent="0.3">
      <c r="A36" s="6"/>
      <c r="B36" s="6"/>
      <c r="C36" s="6"/>
      <c r="D36" s="6"/>
      <c r="E36" s="6"/>
      <c r="F36" s="6"/>
      <c r="G36" s="6"/>
      <c r="H36" s="6"/>
      <c r="I36" s="6"/>
      <c r="J36" s="6"/>
      <c r="K36" s="6"/>
      <c r="L36" s="6"/>
      <c r="M36" s="6"/>
      <c r="N36" s="6"/>
      <c r="O36" s="6"/>
      <c r="P36" s="6"/>
      <c r="Q36" s="7"/>
      <c r="R36" s="7"/>
      <c r="S36" s="7"/>
      <c r="T36" s="7"/>
      <c r="U36" s="7"/>
      <c r="V36" s="7"/>
      <c r="W36" s="7"/>
      <c r="X36" s="7"/>
      <c r="Y36" s="7"/>
      <c r="Z36" s="7"/>
      <c r="AA36" s="7"/>
      <c r="AB36" s="7"/>
      <c r="AC36" s="7"/>
      <c r="AD36" s="7"/>
      <c r="AE36" s="6"/>
    </row>
    <row r="37" spans="1:31" x14ac:dyDescent="0.3">
      <c r="A37" s="6"/>
      <c r="B37" s="6"/>
      <c r="C37" s="6"/>
      <c r="D37" s="6"/>
      <c r="E37" s="6"/>
      <c r="F37" s="6"/>
      <c r="G37" s="6"/>
      <c r="H37" s="6"/>
      <c r="I37" s="6"/>
      <c r="J37" s="6"/>
      <c r="K37" s="6"/>
      <c r="L37" s="6"/>
      <c r="M37" s="6"/>
      <c r="N37" s="6"/>
      <c r="O37" s="6"/>
      <c r="P37" s="6"/>
      <c r="Q37" s="7"/>
      <c r="R37" s="7"/>
      <c r="S37" s="7"/>
      <c r="T37" s="7"/>
      <c r="U37" s="7"/>
      <c r="V37" s="7"/>
      <c r="W37" s="7"/>
      <c r="X37" s="7"/>
      <c r="Y37" s="7"/>
      <c r="Z37" s="7"/>
      <c r="AA37" s="7"/>
      <c r="AB37" s="7"/>
      <c r="AC37" s="7"/>
      <c r="AD37" s="7"/>
      <c r="AE37" s="6"/>
    </row>
    <row r="38" spans="1:31" x14ac:dyDescent="0.3">
      <c r="A38" s="6"/>
      <c r="B38" s="6"/>
      <c r="C38" s="6"/>
      <c r="D38" s="6"/>
      <c r="E38" s="6"/>
      <c r="F38" s="6"/>
      <c r="G38" s="6"/>
      <c r="H38" s="6"/>
      <c r="I38" s="6"/>
      <c r="J38" s="6"/>
      <c r="K38" s="6"/>
      <c r="L38" s="6"/>
      <c r="M38" s="6"/>
      <c r="N38" s="6"/>
      <c r="O38" s="6"/>
      <c r="P38" s="6"/>
      <c r="Q38" s="7"/>
      <c r="R38" s="7"/>
      <c r="S38" s="7"/>
      <c r="T38" s="7"/>
      <c r="U38" s="7"/>
      <c r="V38" s="7"/>
      <c r="W38" s="7"/>
      <c r="X38" s="7"/>
      <c r="Y38" s="7"/>
      <c r="Z38" s="7"/>
      <c r="AA38" s="7"/>
      <c r="AB38" s="7"/>
      <c r="AC38" s="7"/>
      <c r="AD38" s="7"/>
      <c r="AE38" s="6"/>
    </row>
    <row r="39" spans="1:31" x14ac:dyDescent="0.3">
      <c r="A39" s="6"/>
      <c r="B39" s="6"/>
      <c r="C39" s="6"/>
      <c r="D39" s="6"/>
      <c r="E39" s="6"/>
      <c r="F39" s="6"/>
      <c r="G39" s="6"/>
      <c r="H39" s="6"/>
      <c r="I39" s="6"/>
      <c r="J39" s="6"/>
      <c r="K39" s="6"/>
      <c r="L39" s="6"/>
      <c r="M39" s="6"/>
      <c r="N39" s="6"/>
      <c r="O39" s="6"/>
      <c r="P39" s="6"/>
      <c r="Q39" s="7"/>
      <c r="R39" s="7"/>
      <c r="S39" s="7"/>
      <c r="T39" s="7"/>
      <c r="U39" s="7"/>
      <c r="V39" s="7"/>
      <c r="W39" s="7"/>
      <c r="X39" s="7"/>
      <c r="Y39" s="7"/>
      <c r="Z39" s="7"/>
      <c r="AA39" s="7"/>
      <c r="AB39" s="7"/>
      <c r="AC39" s="7"/>
      <c r="AD39" s="7"/>
      <c r="AE39" s="6"/>
    </row>
    <row r="40" spans="1:31" x14ac:dyDescent="0.3">
      <c r="A40" s="6"/>
      <c r="B40" s="6"/>
      <c r="C40" s="6"/>
      <c r="D40" s="6"/>
      <c r="E40" s="6"/>
      <c r="F40" s="6"/>
      <c r="G40" s="6"/>
      <c r="H40" s="6"/>
      <c r="I40" s="6"/>
      <c r="J40" s="6"/>
      <c r="K40" s="6"/>
      <c r="L40" s="6"/>
      <c r="M40" s="6"/>
      <c r="N40" s="6"/>
      <c r="O40" s="6"/>
      <c r="P40" s="6"/>
      <c r="Q40" s="7"/>
      <c r="R40" s="7"/>
      <c r="S40" s="7"/>
      <c r="T40" s="7"/>
      <c r="U40" s="7"/>
      <c r="V40" s="7"/>
      <c r="W40" s="7"/>
      <c r="X40" s="7"/>
      <c r="Y40" s="7"/>
      <c r="Z40" s="7"/>
      <c r="AA40" s="7"/>
      <c r="AB40" s="7"/>
      <c r="AC40" s="7"/>
      <c r="AD40" s="7"/>
      <c r="AE40" s="6"/>
    </row>
    <row r="41" spans="1:31" x14ac:dyDescent="0.3">
      <c r="A41" s="6"/>
      <c r="B41" s="6"/>
      <c r="C41" s="6"/>
      <c r="D41" s="6"/>
      <c r="E41" s="6"/>
      <c r="F41" s="6"/>
      <c r="G41" s="6"/>
      <c r="H41" s="6"/>
      <c r="I41" s="6"/>
      <c r="J41" s="6"/>
      <c r="K41" s="6"/>
      <c r="L41" s="6"/>
      <c r="M41" s="6"/>
      <c r="N41" s="6"/>
      <c r="O41" s="6"/>
      <c r="P41" s="6"/>
      <c r="Q41" s="7"/>
      <c r="R41" s="7"/>
      <c r="S41" s="7"/>
      <c r="T41" s="7"/>
      <c r="U41" s="7"/>
      <c r="V41" s="7"/>
      <c r="W41" s="7"/>
      <c r="X41" s="7"/>
      <c r="Y41" s="7"/>
      <c r="Z41" s="7"/>
      <c r="AA41" s="7"/>
      <c r="AB41" s="7"/>
      <c r="AC41" s="7"/>
      <c r="AD41" s="7"/>
      <c r="AE41" s="6"/>
    </row>
    <row r="42" spans="1:31" x14ac:dyDescent="0.3">
      <c r="A42" s="6"/>
      <c r="B42" s="6"/>
      <c r="C42" s="6"/>
      <c r="D42" s="6"/>
      <c r="E42" s="6"/>
      <c r="F42" s="6"/>
      <c r="G42" s="6"/>
      <c r="H42" s="6"/>
      <c r="I42" s="6"/>
      <c r="J42" s="6"/>
      <c r="K42" s="6"/>
      <c r="L42" s="6"/>
      <c r="M42" s="6"/>
      <c r="N42" s="6"/>
      <c r="O42" s="6"/>
      <c r="P42" s="6"/>
      <c r="Q42" s="7"/>
      <c r="R42" s="7"/>
      <c r="S42" s="7"/>
      <c r="T42" s="7"/>
      <c r="U42" s="7"/>
      <c r="V42" s="7"/>
      <c r="W42" s="7"/>
      <c r="X42" s="7"/>
      <c r="Y42" s="7"/>
      <c r="Z42" s="7"/>
      <c r="AA42" s="7"/>
      <c r="AB42" s="7"/>
      <c r="AC42" s="7"/>
      <c r="AD42" s="7"/>
      <c r="AE42" s="6"/>
    </row>
    <row r="43" spans="1:31" x14ac:dyDescent="0.3">
      <c r="A43" s="6"/>
      <c r="B43" s="6"/>
      <c r="C43" s="6"/>
      <c r="D43" s="6"/>
      <c r="E43" s="6"/>
      <c r="F43" s="6"/>
      <c r="G43" s="6"/>
      <c r="H43" s="6"/>
      <c r="I43" s="6"/>
      <c r="J43" s="6"/>
      <c r="K43" s="6"/>
      <c r="L43" s="6"/>
      <c r="M43" s="6"/>
      <c r="N43" s="6"/>
      <c r="O43" s="6"/>
      <c r="P43" s="6"/>
      <c r="Q43" s="7"/>
      <c r="R43" s="7"/>
      <c r="S43" s="7"/>
      <c r="T43" s="7"/>
      <c r="U43" s="7"/>
      <c r="V43" s="7"/>
      <c r="W43" s="7"/>
      <c r="X43" s="7"/>
      <c r="Y43" s="7"/>
      <c r="Z43" s="7"/>
      <c r="AA43" s="7"/>
      <c r="AB43" s="7"/>
      <c r="AC43" s="7"/>
      <c r="AD43" s="7"/>
      <c r="AE43" s="6"/>
    </row>
    <row r="44" spans="1:31" x14ac:dyDescent="0.3">
      <c r="A44" s="6"/>
      <c r="B44" s="6"/>
      <c r="C44" s="6"/>
      <c r="D44" s="6"/>
      <c r="E44" s="6"/>
      <c r="F44" s="6"/>
      <c r="G44" s="6"/>
      <c r="H44" s="6"/>
      <c r="I44" s="6"/>
      <c r="J44" s="6"/>
      <c r="K44" s="6"/>
      <c r="L44" s="6"/>
      <c r="M44" s="6"/>
      <c r="N44" s="6"/>
      <c r="O44" s="6"/>
      <c r="P44" s="6"/>
      <c r="Q44" s="7"/>
      <c r="R44" s="7"/>
      <c r="S44" s="7"/>
      <c r="T44" s="7"/>
      <c r="U44" s="7"/>
      <c r="V44" s="7"/>
      <c r="W44" s="7"/>
      <c r="X44" s="7"/>
      <c r="Y44" s="7"/>
      <c r="Z44" s="7"/>
      <c r="AA44" s="7"/>
      <c r="AB44" s="7"/>
      <c r="AC44" s="7"/>
      <c r="AD44" s="7"/>
      <c r="AE44" s="6"/>
    </row>
    <row r="45" spans="1:31" x14ac:dyDescent="0.3">
      <c r="A45" s="6"/>
      <c r="B45" s="6"/>
      <c r="C45" s="6"/>
      <c r="D45" s="6"/>
      <c r="E45" s="6"/>
      <c r="F45" s="6"/>
      <c r="G45" s="6"/>
      <c r="H45" s="6"/>
      <c r="I45" s="6"/>
      <c r="J45" s="6"/>
      <c r="K45" s="6"/>
      <c r="L45" s="6"/>
      <c r="M45" s="6"/>
      <c r="N45" s="6"/>
      <c r="O45" s="6"/>
      <c r="P45" s="6"/>
      <c r="Q45" s="7"/>
      <c r="R45" s="7"/>
      <c r="S45" s="7"/>
      <c r="T45" s="7"/>
      <c r="U45" s="7"/>
      <c r="V45" s="7"/>
      <c r="W45" s="7"/>
      <c r="X45" s="7"/>
      <c r="Y45" s="7"/>
      <c r="Z45" s="7"/>
      <c r="AA45" s="7"/>
      <c r="AB45" s="7"/>
      <c r="AC45" s="7"/>
      <c r="AD45" s="7"/>
      <c r="AE45" s="6"/>
    </row>
  </sheetData>
  <mergeCells count="4">
    <mergeCell ref="Q6:T6"/>
    <mergeCell ref="Q27:Q28"/>
    <mergeCell ref="R27:R28"/>
    <mergeCell ref="S27:AD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C0EA9-FA94-44AB-AA36-BFD78674FAA9}">
  <dimension ref="A1:AE39"/>
  <sheetViews>
    <sheetView zoomScale="85" zoomScaleNormal="85" workbookViewId="0">
      <pane xSplit="15" topLeftCell="P1" activePane="topRight" state="frozen"/>
      <selection pane="topRight" activeCell="AD32" sqref="A1:AD32"/>
    </sheetView>
  </sheetViews>
  <sheetFormatPr baseColWidth="10" defaultRowHeight="14.4" x14ac:dyDescent="0.3"/>
  <cols>
    <col min="1" max="2" width="11.5546875" style="1"/>
    <col min="3" max="3" width="13.5546875" style="1" customWidth="1"/>
    <col min="4" max="15" width="11.5546875" style="1"/>
    <col min="16" max="16" width="3.77734375" style="1" customWidth="1"/>
    <col min="17" max="17" width="25.5546875" style="3" customWidth="1"/>
    <col min="18" max="21" width="15" style="3" customWidth="1"/>
    <col min="22" max="30" width="6" style="3" customWidth="1"/>
    <col min="31" max="16384" width="11.5546875" style="1"/>
  </cols>
  <sheetData>
    <row r="1" spans="1:31" x14ac:dyDescent="0.3">
      <c r="A1" s="5" t="s">
        <v>88</v>
      </c>
      <c r="B1" s="6"/>
      <c r="C1" s="6"/>
      <c r="D1" s="6"/>
      <c r="E1" s="6"/>
      <c r="F1" s="6"/>
      <c r="G1" s="6"/>
      <c r="H1" s="6"/>
      <c r="I1" s="6"/>
      <c r="J1" s="6"/>
      <c r="K1" s="6"/>
      <c r="L1" s="6"/>
      <c r="M1" s="6"/>
      <c r="N1" s="6"/>
      <c r="O1" s="6"/>
      <c r="P1" s="6"/>
      <c r="Q1" s="7"/>
      <c r="R1" s="7"/>
      <c r="S1" s="7"/>
      <c r="T1" s="7"/>
      <c r="U1" s="7"/>
      <c r="V1" s="7"/>
      <c r="W1" s="7"/>
      <c r="X1" s="7"/>
      <c r="Y1" s="7"/>
      <c r="Z1" s="7"/>
      <c r="AA1" s="7"/>
      <c r="AB1" s="7"/>
      <c r="AC1" s="7"/>
      <c r="AD1" s="7"/>
      <c r="AE1" s="6"/>
    </row>
    <row r="2" spans="1:31" x14ac:dyDescent="0.3">
      <c r="A2" s="6"/>
      <c r="B2" s="6"/>
      <c r="C2" s="5" t="s">
        <v>16</v>
      </c>
      <c r="D2" s="5" t="s">
        <v>17</v>
      </c>
      <c r="E2" s="5" t="s">
        <v>18</v>
      </c>
      <c r="F2" s="5" t="s">
        <v>19</v>
      </c>
      <c r="G2" s="5" t="s">
        <v>20</v>
      </c>
      <c r="H2" s="5" t="s">
        <v>21</v>
      </c>
      <c r="I2" s="5" t="s">
        <v>22</v>
      </c>
      <c r="J2" s="5" t="s">
        <v>23</v>
      </c>
      <c r="K2" s="5" t="s">
        <v>24</v>
      </c>
      <c r="L2" s="5" t="s">
        <v>25</v>
      </c>
      <c r="M2" s="5" t="s">
        <v>26</v>
      </c>
      <c r="N2" s="5" t="s">
        <v>27</v>
      </c>
      <c r="O2" s="6"/>
      <c r="P2" s="6"/>
      <c r="Q2" s="7"/>
      <c r="R2" s="7"/>
      <c r="S2" s="7"/>
      <c r="T2" s="7"/>
      <c r="U2" s="7"/>
      <c r="V2" s="7"/>
      <c r="W2" s="7"/>
      <c r="X2" s="7"/>
      <c r="Y2" s="7"/>
      <c r="Z2" s="7"/>
      <c r="AA2" s="7"/>
      <c r="AB2" s="7"/>
      <c r="AC2" s="7"/>
      <c r="AD2" s="7"/>
      <c r="AE2" s="6"/>
    </row>
    <row r="3" spans="1:31" x14ac:dyDescent="0.3">
      <c r="A3" s="5"/>
      <c r="B3" s="6"/>
      <c r="C3" s="6"/>
      <c r="D3" s="6"/>
      <c r="E3" s="6"/>
      <c r="F3" s="6"/>
      <c r="G3" s="6"/>
      <c r="H3" s="6"/>
      <c r="I3" s="6"/>
      <c r="J3" s="6"/>
      <c r="K3" s="6"/>
      <c r="L3" s="6"/>
      <c r="M3" s="6"/>
      <c r="N3" s="6"/>
      <c r="O3" s="6"/>
      <c r="P3" s="6"/>
      <c r="Q3" s="7"/>
      <c r="R3" s="7"/>
      <c r="S3" s="7"/>
      <c r="T3" s="7"/>
      <c r="U3" s="7"/>
      <c r="V3" s="7"/>
      <c r="W3" s="7"/>
      <c r="X3" s="7"/>
      <c r="Y3" s="7"/>
      <c r="Z3" s="7"/>
      <c r="AA3" s="7"/>
      <c r="AB3" s="7"/>
      <c r="AC3" s="7"/>
      <c r="AD3" s="7"/>
      <c r="AE3" s="6"/>
    </row>
    <row r="4" spans="1:31" x14ac:dyDescent="0.3">
      <c r="A4" s="6" t="s">
        <v>14</v>
      </c>
      <c r="B4" s="6"/>
      <c r="C4" s="6">
        <f>R29*S29</f>
        <v>800</v>
      </c>
      <c r="D4" s="6">
        <f>R29*T29</f>
        <v>880</v>
      </c>
      <c r="E4" s="6">
        <f>R29*U29</f>
        <v>1600</v>
      </c>
      <c r="F4" s="6">
        <f>R29*V29</f>
        <v>1840</v>
      </c>
      <c r="G4" s="6">
        <f>R29*W29</f>
        <v>2000</v>
      </c>
      <c r="H4" s="6">
        <f>R29*X29</f>
        <v>2400</v>
      </c>
      <c r="I4" s="6">
        <f>R29*Y29</f>
        <v>2800</v>
      </c>
      <c r="J4" s="6">
        <f>R29*Z29</f>
        <v>2320</v>
      </c>
      <c r="K4" s="6">
        <f>R29*AA29</f>
        <v>2000</v>
      </c>
      <c r="L4" s="6">
        <f>R29*AB29</f>
        <v>1920</v>
      </c>
      <c r="M4" s="6">
        <f>R29*AC29</f>
        <v>1600</v>
      </c>
      <c r="N4" s="6">
        <f>R29*AD29</f>
        <v>1440</v>
      </c>
      <c r="O4" s="6"/>
      <c r="P4" s="6"/>
      <c r="Q4" s="7"/>
      <c r="R4" s="7"/>
      <c r="S4" s="7"/>
      <c r="T4" s="7"/>
      <c r="U4" s="7"/>
      <c r="V4" s="7"/>
      <c r="W4" s="7"/>
      <c r="X4" s="7"/>
      <c r="Y4" s="7"/>
      <c r="Z4" s="7"/>
      <c r="AA4" s="7"/>
      <c r="AB4" s="7"/>
      <c r="AC4" s="7"/>
      <c r="AD4" s="7"/>
      <c r="AE4" s="6"/>
    </row>
    <row r="5" spans="1:31" ht="15" thickBot="1" x14ac:dyDescent="0.35">
      <c r="A5" s="6" t="s">
        <v>43</v>
      </c>
      <c r="B5" s="6"/>
      <c r="C5" s="6">
        <f>R30*S30</f>
        <v>1200</v>
      </c>
      <c r="D5" s="6">
        <f>R30*T30</f>
        <v>1320</v>
      </c>
      <c r="E5" s="6">
        <f>R30*U30</f>
        <v>2400</v>
      </c>
      <c r="F5" s="6">
        <f>R30*V30</f>
        <v>2760</v>
      </c>
      <c r="G5" s="6">
        <f>R30*W30</f>
        <v>3000</v>
      </c>
      <c r="H5" s="6">
        <f>R30*X30</f>
        <v>3600</v>
      </c>
      <c r="I5" s="6">
        <f>R30*Y30</f>
        <v>4200</v>
      </c>
      <c r="J5" s="6">
        <f>R30*Z30</f>
        <v>3480</v>
      </c>
      <c r="K5" s="6">
        <f>R30*AA30</f>
        <v>3000</v>
      </c>
      <c r="L5" s="6">
        <f>R30*AB30</f>
        <v>2880</v>
      </c>
      <c r="M5" s="6">
        <f>R30*AC30</f>
        <v>2400</v>
      </c>
      <c r="N5" s="6">
        <f>R30*AD30</f>
        <v>2160</v>
      </c>
      <c r="O5" s="6"/>
      <c r="P5" s="6"/>
      <c r="Q5" s="7"/>
      <c r="R5" s="7"/>
      <c r="S5" s="7"/>
      <c r="T5" s="7"/>
      <c r="U5" s="7"/>
      <c r="V5" s="7"/>
      <c r="W5" s="7"/>
      <c r="X5" s="7"/>
      <c r="Y5" s="7"/>
      <c r="Z5" s="7"/>
      <c r="AA5" s="7"/>
      <c r="AB5" s="7"/>
      <c r="AC5" s="7"/>
      <c r="AD5" s="7"/>
      <c r="AE5" s="6"/>
    </row>
    <row r="6" spans="1:31" x14ac:dyDescent="0.3">
      <c r="A6" s="6" t="s">
        <v>44</v>
      </c>
      <c r="B6" s="6"/>
      <c r="C6" s="6">
        <f>R31*S31</f>
        <v>350</v>
      </c>
      <c r="D6" s="6">
        <f>R31*T31</f>
        <v>350</v>
      </c>
      <c r="E6" s="6">
        <f>R31*U31</f>
        <v>630</v>
      </c>
      <c r="F6" s="6">
        <f>R31*V31</f>
        <v>700</v>
      </c>
      <c r="G6" s="6">
        <f>R31*W31</f>
        <v>770</v>
      </c>
      <c r="H6" s="6">
        <f>R31*X31</f>
        <v>980</v>
      </c>
      <c r="I6" s="6">
        <f>R31*Y31</f>
        <v>1120</v>
      </c>
      <c r="J6" s="6">
        <f>R31*Z31</f>
        <v>875</v>
      </c>
      <c r="K6" s="6">
        <f>R31*AA31</f>
        <v>805</v>
      </c>
      <c r="L6" s="6">
        <f>R31*AB31</f>
        <v>700</v>
      </c>
      <c r="M6" s="6">
        <f>R31*AC31</f>
        <v>630</v>
      </c>
      <c r="N6" s="6">
        <f>R31*AD31</f>
        <v>630</v>
      </c>
      <c r="O6" s="6"/>
      <c r="P6" s="6"/>
      <c r="Q6" s="47" t="s">
        <v>81</v>
      </c>
      <c r="R6" s="48"/>
      <c r="S6" s="48"/>
      <c r="T6" s="49"/>
      <c r="U6" s="7"/>
      <c r="V6" s="7"/>
      <c r="W6" s="7"/>
      <c r="X6" s="7"/>
      <c r="Y6" s="7"/>
      <c r="Z6" s="7"/>
      <c r="AA6" s="7"/>
      <c r="AB6" s="7"/>
      <c r="AC6" s="7"/>
      <c r="AD6" s="7"/>
      <c r="AE6" s="6"/>
    </row>
    <row r="7" spans="1:31" ht="24" x14ac:dyDescent="0.3">
      <c r="A7" s="6"/>
      <c r="B7" s="6"/>
      <c r="C7" s="6"/>
      <c r="D7" s="6"/>
      <c r="E7" s="6"/>
      <c r="F7" s="6"/>
      <c r="G7" s="6"/>
      <c r="H7" s="6"/>
      <c r="I7" s="6"/>
      <c r="J7" s="6"/>
      <c r="K7" s="6"/>
      <c r="L7" s="6"/>
      <c r="M7" s="6"/>
      <c r="N7" s="6"/>
      <c r="O7" s="6"/>
      <c r="P7" s="6"/>
      <c r="Q7" s="57" t="s">
        <v>77</v>
      </c>
      <c r="R7" s="58" t="s">
        <v>78</v>
      </c>
      <c r="S7" s="58" t="s">
        <v>79</v>
      </c>
      <c r="T7" s="59" t="s">
        <v>80</v>
      </c>
      <c r="U7" s="7"/>
      <c r="V7" s="7"/>
      <c r="W7" s="7"/>
      <c r="X7" s="7"/>
      <c r="Y7" s="7"/>
      <c r="Z7" s="7"/>
      <c r="AA7" s="7"/>
      <c r="AB7" s="7"/>
      <c r="AC7" s="7"/>
      <c r="AD7" s="7"/>
      <c r="AE7" s="6"/>
    </row>
    <row r="8" spans="1:31" x14ac:dyDescent="0.3">
      <c r="A8" s="6"/>
      <c r="B8" s="6"/>
      <c r="C8" s="6"/>
      <c r="D8" s="6"/>
      <c r="E8" s="6"/>
      <c r="F8" s="6"/>
      <c r="G8" s="6"/>
      <c r="H8" s="6"/>
      <c r="I8" s="6"/>
      <c r="J8" s="6"/>
      <c r="K8" s="6"/>
      <c r="L8" s="6"/>
      <c r="M8" s="6"/>
      <c r="N8" s="6"/>
      <c r="O8" s="6"/>
      <c r="P8" s="6"/>
      <c r="Q8" s="51" t="s">
        <v>52</v>
      </c>
      <c r="R8" s="52">
        <f>C9*50%</f>
        <v>1175</v>
      </c>
      <c r="S8" s="52">
        <f>D9*50%</f>
        <v>1275</v>
      </c>
      <c r="T8" s="53">
        <f t="shared" ref="T8:T19" si="0">R8+S8</f>
        <v>2450</v>
      </c>
      <c r="U8" s="6"/>
      <c r="V8" s="7"/>
      <c r="W8" s="7"/>
      <c r="X8" s="7"/>
      <c r="Y8" s="7"/>
      <c r="Z8" s="7"/>
      <c r="AA8" s="7"/>
      <c r="AB8" s="7"/>
      <c r="AC8" s="7"/>
      <c r="AD8" s="7"/>
      <c r="AE8" s="6"/>
    </row>
    <row r="9" spans="1:31" x14ac:dyDescent="0.3">
      <c r="A9" s="5" t="s">
        <v>74</v>
      </c>
      <c r="B9" s="6"/>
      <c r="C9" s="43">
        <f>SUM(C4:C6)</f>
        <v>2350</v>
      </c>
      <c r="D9" s="43">
        <f t="shared" ref="D9:N9" si="1">SUM(D4:D6)</f>
        <v>2550</v>
      </c>
      <c r="E9" s="43">
        <f t="shared" si="1"/>
        <v>4630</v>
      </c>
      <c r="F9" s="43">
        <f t="shared" si="1"/>
        <v>5300</v>
      </c>
      <c r="G9" s="43">
        <f t="shared" si="1"/>
        <v>5770</v>
      </c>
      <c r="H9" s="43">
        <f t="shared" si="1"/>
        <v>6980</v>
      </c>
      <c r="I9" s="43">
        <f t="shared" si="1"/>
        <v>8120</v>
      </c>
      <c r="J9" s="43">
        <f t="shared" si="1"/>
        <v>6675</v>
      </c>
      <c r="K9" s="43">
        <f t="shared" si="1"/>
        <v>5805</v>
      </c>
      <c r="L9" s="43">
        <f t="shared" si="1"/>
        <v>5500</v>
      </c>
      <c r="M9" s="43">
        <f t="shared" si="1"/>
        <v>4630</v>
      </c>
      <c r="N9" s="43">
        <f t="shared" si="1"/>
        <v>4230</v>
      </c>
      <c r="O9" s="6"/>
      <c r="P9" s="6"/>
      <c r="Q9" s="51" t="s">
        <v>53</v>
      </c>
      <c r="R9" s="52">
        <f>D9*50%</f>
        <v>1275</v>
      </c>
      <c r="S9" s="52">
        <f>E9*50%</f>
        <v>2315</v>
      </c>
      <c r="T9" s="53">
        <f t="shared" si="0"/>
        <v>3590</v>
      </c>
      <c r="U9" s="6"/>
      <c r="V9" s="7"/>
      <c r="W9" s="7"/>
      <c r="X9" s="7"/>
      <c r="Y9" s="7"/>
      <c r="Z9" s="7"/>
      <c r="AA9" s="7"/>
      <c r="AB9" s="7"/>
      <c r="AC9" s="7"/>
      <c r="AD9" s="7"/>
      <c r="AE9" s="6"/>
    </row>
    <row r="10" spans="1:31" x14ac:dyDescent="0.3">
      <c r="A10" s="5" t="s">
        <v>75</v>
      </c>
      <c r="B10" s="6"/>
      <c r="C10" s="44">
        <f>C9*50%+(D9*50%)</f>
        <v>2450</v>
      </c>
      <c r="D10" s="44">
        <f>D9*50%+(E9*50%)</f>
        <v>3590</v>
      </c>
      <c r="E10" s="44">
        <f t="shared" ref="E10:M10" si="2">E9*50%+(F9*50%)</f>
        <v>4965</v>
      </c>
      <c r="F10" s="44">
        <f t="shared" si="2"/>
        <v>5535</v>
      </c>
      <c r="G10" s="44">
        <f t="shared" si="2"/>
        <v>6375</v>
      </c>
      <c r="H10" s="44">
        <f t="shared" si="2"/>
        <v>7550</v>
      </c>
      <c r="I10" s="44">
        <f t="shared" si="2"/>
        <v>7397.5</v>
      </c>
      <c r="J10" s="44">
        <f t="shared" si="2"/>
        <v>6240</v>
      </c>
      <c r="K10" s="44">
        <f t="shared" si="2"/>
        <v>5652.5</v>
      </c>
      <c r="L10" s="44">
        <f t="shared" si="2"/>
        <v>5065</v>
      </c>
      <c r="M10" s="44">
        <f t="shared" si="2"/>
        <v>4430</v>
      </c>
      <c r="N10" s="44">
        <f>N9*50%+(O9*50%)</f>
        <v>2115</v>
      </c>
      <c r="O10" s="6"/>
      <c r="P10" s="6"/>
      <c r="Q10" s="51" t="s">
        <v>54</v>
      </c>
      <c r="R10" s="52">
        <f>E9*50%</f>
        <v>2315</v>
      </c>
      <c r="S10" s="52">
        <f>F9*50%</f>
        <v>2650</v>
      </c>
      <c r="T10" s="53">
        <f t="shared" si="0"/>
        <v>4965</v>
      </c>
      <c r="U10" s="6"/>
      <c r="V10" s="7"/>
      <c r="W10" s="7"/>
      <c r="X10" s="7"/>
      <c r="Y10" s="7"/>
      <c r="Z10" s="7"/>
      <c r="AA10" s="7"/>
      <c r="AB10" s="7"/>
      <c r="AC10" s="7"/>
      <c r="AD10" s="7"/>
      <c r="AE10" s="6"/>
    </row>
    <row r="11" spans="1:31" x14ac:dyDescent="0.3">
      <c r="A11" s="5"/>
      <c r="B11" s="6"/>
      <c r="C11" s="6"/>
      <c r="D11" s="6"/>
      <c r="E11" s="6"/>
      <c r="F11" s="6"/>
      <c r="G11" s="6"/>
      <c r="H11" s="6"/>
      <c r="I11" s="6"/>
      <c r="J11" s="6"/>
      <c r="K11" s="6"/>
      <c r="L11" s="6"/>
      <c r="M11" s="6"/>
      <c r="N11" s="6"/>
      <c r="O11" s="6"/>
      <c r="P11" s="6"/>
      <c r="Q11" s="51" t="s">
        <v>55</v>
      </c>
      <c r="R11" s="52">
        <f>F9*50%</f>
        <v>2650</v>
      </c>
      <c r="S11" s="52">
        <f>G9*50%</f>
        <v>2885</v>
      </c>
      <c r="T11" s="53">
        <f t="shared" si="0"/>
        <v>5535</v>
      </c>
      <c r="U11" s="6"/>
      <c r="V11" s="7"/>
      <c r="W11" s="7"/>
      <c r="X11" s="7"/>
      <c r="Y11" s="7"/>
      <c r="Z11" s="7"/>
      <c r="AA11" s="7"/>
      <c r="AB11" s="7"/>
      <c r="AC11" s="7"/>
      <c r="AD11" s="7"/>
      <c r="AE11" s="6"/>
    </row>
    <row r="12" spans="1:31" x14ac:dyDescent="0.3">
      <c r="A12" s="5" t="s">
        <v>67</v>
      </c>
      <c r="B12" s="6"/>
      <c r="C12" s="6"/>
      <c r="D12" s="6"/>
      <c r="E12" s="6"/>
      <c r="F12" s="6"/>
      <c r="G12" s="6"/>
      <c r="H12" s="6"/>
      <c r="I12" s="6"/>
      <c r="J12" s="6"/>
      <c r="K12" s="6"/>
      <c r="L12" s="6"/>
      <c r="M12" s="6"/>
      <c r="N12" s="6"/>
      <c r="O12" s="6"/>
      <c r="P12" s="6"/>
      <c r="Q12" s="51" t="s">
        <v>20</v>
      </c>
      <c r="R12" s="52">
        <f>G9*50%</f>
        <v>2885</v>
      </c>
      <c r="S12" s="52">
        <f>H9*50%</f>
        <v>3490</v>
      </c>
      <c r="T12" s="53">
        <f t="shared" si="0"/>
        <v>6375</v>
      </c>
      <c r="U12" s="6"/>
      <c r="V12" s="7"/>
      <c r="W12" s="7"/>
      <c r="X12" s="7"/>
      <c r="Y12" s="7"/>
      <c r="Z12" s="7"/>
      <c r="AA12" s="7"/>
      <c r="AB12" s="7"/>
      <c r="AC12" s="7"/>
      <c r="AD12" s="7"/>
      <c r="AE12" s="6"/>
    </row>
    <row r="13" spans="1:31" x14ac:dyDescent="0.3">
      <c r="A13" s="6" t="s">
        <v>46</v>
      </c>
      <c r="B13" s="6"/>
      <c r="C13" s="6">
        <v>600</v>
      </c>
      <c r="D13" s="6">
        <v>650</v>
      </c>
      <c r="E13" s="6">
        <v>800</v>
      </c>
      <c r="F13" s="6">
        <v>900</v>
      </c>
      <c r="G13" s="6">
        <v>1000</v>
      </c>
      <c r="H13" s="6">
        <v>1050</v>
      </c>
      <c r="I13" s="6">
        <v>1200</v>
      </c>
      <c r="J13" s="6">
        <v>1100</v>
      </c>
      <c r="K13" s="6">
        <v>1000</v>
      </c>
      <c r="L13" s="6">
        <v>950</v>
      </c>
      <c r="M13" s="6">
        <v>800</v>
      </c>
      <c r="N13" s="6">
        <v>700</v>
      </c>
      <c r="O13" s="6"/>
      <c r="P13" s="6"/>
      <c r="Q13" s="51" t="s">
        <v>56</v>
      </c>
      <c r="R13" s="52">
        <f>H9*50%</f>
        <v>3490</v>
      </c>
      <c r="S13" s="52">
        <f>I9*50%</f>
        <v>4060</v>
      </c>
      <c r="T13" s="53">
        <f t="shared" si="0"/>
        <v>7550</v>
      </c>
      <c r="U13" s="6"/>
      <c r="V13" s="7"/>
      <c r="W13" s="7"/>
      <c r="X13" s="7"/>
      <c r="Y13" s="7"/>
      <c r="Z13" s="7"/>
      <c r="AA13" s="7"/>
      <c r="AB13" s="7"/>
      <c r="AC13" s="7"/>
      <c r="AD13" s="7"/>
      <c r="AE13" s="6"/>
    </row>
    <row r="14" spans="1:31" x14ac:dyDescent="0.3">
      <c r="A14" s="6" t="s">
        <v>47</v>
      </c>
      <c r="B14" s="6"/>
      <c r="C14" s="6">
        <v>600</v>
      </c>
      <c r="D14" s="6">
        <v>600</v>
      </c>
      <c r="E14" s="6">
        <v>600</v>
      </c>
      <c r="F14" s="6">
        <v>600</v>
      </c>
      <c r="G14" s="6">
        <v>600</v>
      </c>
      <c r="H14" s="6">
        <v>600</v>
      </c>
      <c r="I14" s="6">
        <v>600</v>
      </c>
      <c r="J14" s="6">
        <v>600</v>
      </c>
      <c r="K14" s="6">
        <v>600</v>
      </c>
      <c r="L14" s="6">
        <v>600</v>
      </c>
      <c r="M14" s="6">
        <v>600</v>
      </c>
      <c r="N14" s="6">
        <v>600</v>
      </c>
      <c r="O14" s="6"/>
      <c r="P14" s="6"/>
      <c r="Q14" s="51" t="s">
        <v>57</v>
      </c>
      <c r="R14" s="52">
        <f>I9*50%</f>
        <v>4060</v>
      </c>
      <c r="S14" s="52">
        <f>J9*50%</f>
        <v>3337.5</v>
      </c>
      <c r="T14" s="53">
        <f t="shared" si="0"/>
        <v>7397.5</v>
      </c>
      <c r="U14" s="6"/>
      <c r="V14" s="7"/>
      <c r="W14" s="7"/>
      <c r="X14" s="7"/>
      <c r="Y14" s="7"/>
      <c r="Z14" s="7"/>
      <c r="AA14" s="7"/>
      <c r="AB14" s="7"/>
      <c r="AC14" s="7"/>
      <c r="AD14" s="7"/>
      <c r="AE14" s="6"/>
    </row>
    <row r="15" spans="1:31" x14ac:dyDescent="0.3">
      <c r="A15" s="6" t="s">
        <v>48</v>
      </c>
      <c r="B15" s="6"/>
      <c r="C15" s="6">
        <v>150</v>
      </c>
      <c r="D15" s="6">
        <v>150</v>
      </c>
      <c r="E15" s="6">
        <v>150</v>
      </c>
      <c r="F15" s="6">
        <v>150</v>
      </c>
      <c r="G15" s="6">
        <v>150</v>
      </c>
      <c r="H15" s="6">
        <v>150</v>
      </c>
      <c r="I15" s="6">
        <v>150</v>
      </c>
      <c r="J15" s="6">
        <v>150</v>
      </c>
      <c r="K15" s="6">
        <v>150</v>
      </c>
      <c r="L15" s="6">
        <v>150</v>
      </c>
      <c r="M15" s="6">
        <v>150</v>
      </c>
      <c r="N15" s="6">
        <v>150</v>
      </c>
      <c r="O15" s="6"/>
      <c r="P15" s="6"/>
      <c r="Q15" s="51" t="s">
        <v>58</v>
      </c>
      <c r="R15" s="52">
        <f>J9*50%</f>
        <v>3337.5</v>
      </c>
      <c r="S15" s="52">
        <f>K9*50%</f>
        <v>2902.5</v>
      </c>
      <c r="T15" s="53">
        <f t="shared" si="0"/>
        <v>6240</v>
      </c>
      <c r="U15" s="6"/>
      <c r="V15" s="7"/>
      <c r="W15" s="7"/>
      <c r="X15" s="7"/>
      <c r="Y15" s="7"/>
      <c r="Z15" s="7"/>
      <c r="AA15" s="7"/>
      <c r="AB15" s="7"/>
      <c r="AC15" s="7"/>
      <c r="AD15" s="7"/>
      <c r="AE15" s="6"/>
    </row>
    <row r="16" spans="1:31" x14ac:dyDescent="0.3">
      <c r="A16" s="6" t="s">
        <v>49</v>
      </c>
      <c r="B16" s="6"/>
      <c r="C16" s="6">
        <v>100</v>
      </c>
      <c r="D16" s="6">
        <v>100</v>
      </c>
      <c r="E16" s="6">
        <v>100</v>
      </c>
      <c r="F16" s="6">
        <v>100</v>
      </c>
      <c r="G16" s="6">
        <v>100</v>
      </c>
      <c r="H16" s="6">
        <v>120</v>
      </c>
      <c r="I16" s="6">
        <v>120</v>
      </c>
      <c r="J16" s="6">
        <v>120</v>
      </c>
      <c r="K16" s="6">
        <v>100</v>
      </c>
      <c r="L16" s="6">
        <v>100</v>
      </c>
      <c r="M16" s="6">
        <v>100</v>
      </c>
      <c r="N16" s="6">
        <v>100</v>
      </c>
      <c r="O16" s="6"/>
      <c r="P16" s="6"/>
      <c r="Q16" s="51" t="s">
        <v>59</v>
      </c>
      <c r="R16" s="52">
        <f>K9*50%</f>
        <v>2902.5</v>
      </c>
      <c r="S16" s="52">
        <f>L9*50%</f>
        <v>2750</v>
      </c>
      <c r="T16" s="53">
        <f t="shared" si="0"/>
        <v>5652.5</v>
      </c>
      <c r="U16" s="6"/>
      <c r="V16" s="7"/>
      <c r="W16" s="7"/>
      <c r="X16" s="7"/>
      <c r="Y16" s="7"/>
      <c r="Z16" s="7"/>
      <c r="AA16" s="7"/>
      <c r="AB16" s="7"/>
      <c r="AC16" s="7"/>
      <c r="AD16" s="7"/>
      <c r="AE16" s="6"/>
    </row>
    <row r="17" spans="1:31" x14ac:dyDescent="0.3">
      <c r="A17" s="6" t="s">
        <v>50</v>
      </c>
      <c r="B17" s="6"/>
      <c r="C17" s="6">
        <v>300</v>
      </c>
      <c r="D17" s="6">
        <v>320</v>
      </c>
      <c r="E17" s="6">
        <v>500</v>
      </c>
      <c r="F17" s="6">
        <v>550</v>
      </c>
      <c r="G17" s="6">
        <v>600</v>
      </c>
      <c r="H17" s="6">
        <v>650</v>
      </c>
      <c r="I17" s="6">
        <v>700</v>
      </c>
      <c r="J17" s="6">
        <v>620</v>
      </c>
      <c r="K17" s="6">
        <v>600</v>
      </c>
      <c r="L17" s="6">
        <v>580</v>
      </c>
      <c r="M17" s="6">
        <v>500</v>
      </c>
      <c r="N17" s="6">
        <v>300</v>
      </c>
      <c r="O17" s="6"/>
      <c r="P17" s="6"/>
      <c r="Q17" s="51" t="s">
        <v>60</v>
      </c>
      <c r="R17" s="52">
        <f>L9*50%</f>
        <v>2750</v>
      </c>
      <c r="S17" s="52">
        <f>M9*50%</f>
        <v>2315</v>
      </c>
      <c r="T17" s="53">
        <f t="shared" si="0"/>
        <v>5065</v>
      </c>
      <c r="U17" s="6"/>
      <c r="V17" s="7"/>
      <c r="W17" s="7"/>
      <c r="X17" s="7"/>
      <c r="Y17" s="7"/>
      <c r="Z17" s="7"/>
      <c r="AA17" s="7"/>
      <c r="AB17" s="7"/>
      <c r="AC17" s="7"/>
      <c r="AD17" s="7"/>
      <c r="AE17" s="6"/>
    </row>
    <row r="18" spans="1:31" x14ac:dyDescent="0.3">
      <c r="A18" s="6" t="s">
        <v>51</v>
      </c>
      <c r="B18" s="6"/>
      <c r="C18" s="6">
        <v>100</v>
      </c>
      <c r="D18" s="6">
        <v>100</v>
      </c>
      <c r="E18" s="6">
        <v>100</v>
      </c>
      <c r="F18" s="6">
        <v>100</v>
      </c>
      <c r="G18" s="6">
        <v>100</v>
      </c>
      <c r="H18" s="6">
        <v>100</v>
      </c>
      <c r="I18" s="6">
        <v>100</v>
      </c>
      <c r="J18" s="6">
        <v>100</v>
      </c>
      <c r="K18" s="6">
        <v>100</v>
      </c>
      <c r="L18" s="6">
        <v>100</v>
      </c>
      <c r="M18" s="6">
        <v>100</v>
      </c>
      <c r="N18" s="6">
        <v>100</v>
      </c>
      <c r="O18" s="6"/>
      <c r="P18" s="6"/>
      <c r="Q18" s="51" t="s">
        <v>61</v>
      </c>
      <c r="R18" s="52">
        <f>M9*50%</f>
        <v>2315</v>
      </c>
      <c r="S18" s="52">
        <f>N9*50%</f>
        <v>2115</v>
      </c>
      <c r="T18" s="53">
        <f t="shared" si="0"/>
        <v>4430</v>
      </c>
      <c r="U18" s="6"/>
      <c r="V18" s="7"/>
      <c r="W18" s="7"/>
      <c r="X18" s="7"/>
      <c r="Y18" s="7"/>
      <c r="Z18" s="7"/>
      <c r="AA18" s="7"/>
      <c r="AB18" s="7"/>
      <c r="AC18" s="7"/>
      <c r="AD18" s="7"/>
      <c r="AE18" s="6"/>
    </row>
    <row r="19" spans="1:31" ht="15" thickBot="1" x14ac:dyDescent="0.35">
      <c r="A19" s="6" t="s">
        <v>64</v>
      </c>
      <c r="B19" s="6"/>
      <c r="C19" s="6">
        <v>80</v>
      </c>
      <c r="D19" s="6">
        <v>80</v>
      </c>
      <c r="E19" s="6">
        <v>80</v>
      </c>
      <c r="F19" s="6">
        <v>80</v>
      </c>
      <c r="G19" s="6">
        <v>80</v>
      </c>
      <c r="H19" s="6">
        <v>80</v>
      </c>
      <c r="I19" s="6">
        <v>80</v>
      </c>
      <c r="J19" s="6">
        <v>80</v>
      </c>
      <c r="K19" s="6">
        <v>80</v>
      </c>
      <c r="L19" s="6">
        <v>80</v>
      </c>
      <c r="M19" s="6">
        <v>80</v>
      </c>
      <c r="N19" s="6">
        <v>80</v>
      </c>
      <c r="O19" s="6"/>
      <c r="P19" s="6"/>
      <c r="Q19" s="54" t="s">
        <v>62</v>
      </c>
      <c r="R19" s="55">
        <f>N9*50%</f>
        <v>2115</v>
      </c>
      <c r="S19" s="55">
        <v>0</v>
      </c>
      <c r="T19" s="56">
        <f t="shared" si="0"/>
        <v>2115</v>
      </c>
      <c r="U19" s="6"/>
      <c r="V19" s="7"/>
      <c r="W19" s="7"/>
      <c r="X19" s="7"/>
      <c r="Y19" s="7"/>
      <c r="Z19" s="7"/>
      <c r="AA19" s="7"/>
      <c r="AB19" s="7"/>
      <c r="AC19" s="7"/>
      <c r="AD19" s="7"/>
      <c r="AE19" s="6"/>
    </row>
    <row r="20" spans="1:31" x14ac:dyDescent="0.3">
      <c r="A20" s="6" t="s">
        <v>65</v>
      </c>
      <c r="B20" s="6"/>
      <c r="C20" s="6">
        <v>100</v>
      </c>
      <c r="D20" s="6">
        <v>100</v>
      </c>
      <c r="E20" s="6">
        <v>100</v>
      </c>
      <c r="F20" s="6">
        <v>100</v>
      </c>
      <c r="G20" s="6">
        <v>100</v>
      </c>
      <c r="H20" s="6">
        <v>100</v>
      </c>
      <c r="I20" s="6">
        <v>100</v>
      </c>
      <c r="J20" s="6">
        <v>100</v>
      </c>
      <c r="K20" s="6">
        <v>100</v>
      </c>
      <c r="L20" s="6">
        <v>100</v>
      </c>
      <c r="M20" s="6">
        <v>100</v>
      </c>
      <c r="N20" s="6">
        <v>100</v>
      </c>
      <c r="O20" s="6"/>
      <c r="P20" s="6"/>
      <c r="Q20" s="7"/>
      <c r="R20" s="7"/>
      <c r="S20" s="7"/>
      <c r="T20" s="7"/>
      <c r="U20" s="7"/>
      <c r="V20" s="7"/>
      <c r="W20" s="7"/>
      <c r="X20" s="7"/>
      <c r="Y20" s="7"/>
      <c r="Z20" s="7"/>
      <c r="AA20" s="7"/>
      <c r="AB20" s="7"/>
      <c r="AC20" s="7"/>
      <c r="AD20" s="7"/>
      <c r="AE20" s="6"/>
    </row>
    <row r="21" spans="1:31" x14ac:dyDescent="0.3">
      <c r="A21" s="6"/>
      <c r="B21" s="6"/>
      <c r="C21" s="6"/>
      <c r="D21" s="6"/>
      <c r="E21" s="6"/>
      <c r="F21" s="6"/>
      <c r="G21" s="6"/>
      <c r="H21" s="6"/>
      <c r="I21" s="6"/>
      <c r="J21" s="6"/>
      <c r="K21" s="6"/>
      <c r="L21" s="6"/>
      <c r="M21" s="6"/>
      <c r="N21" s="6"/>
      <c r="O21" s="6"/>
      <c r="P21" s="6"/>
      <c r="Q21" s="7"/>
      <c r="R21" s="7"/>
      <c r="S21" s="7"/>
      <c r="T21" s="7"/>
      <c r="U21" s="7"/>
      <c r="V21" s="7"/>
      <c r="W21" s="7"/>
      <c r="X21" s="7"/>
      <c r="Y21" s="7"/>
      <c r="Z21" s="7"/>
      <c r="AA21" s="7"/>
      <c r="AB21" s="7"/>
      <c r="AC21" s="7"/>
      <c r="AD21" s="7"/>
      <c r="AE21" s="6"/>
    </row>
    <row r="22" spans="1:31" x14ac:dyDescent="0.3">
      <c r="A22" s="5" t="s">
        <v>76</v>
      </c>
      <c r="B22" s="6"/>
      <c r="C22" s="45">
        <f>SUM(C13:C21)</f>
        <v>2030</v>
      </c>
      <c r="D22" s="45">
        <f t="shared" ref="D22:N22" si="3">SUM(D13:D21)</f>
        <v>2100</v>
      </c>
      <c r="E22" s="45">
        <f t="shared" si="3"/>
        <v>2430</v>
      </c>
      <c r="F22" s="45">
        <f t="shared" si="3"/>
        <v>2580</v>
      </c>
      <c r="G22" s="45">
        <f t="shared" si="3"/>
        <v>2730</v>
      </c>
      <c r="H22" s="45">
        <f t="shared" si="3"/>
        <v>2850</v>
      </c>
      <c r="I22" s="45">
        <f t="shared" si="3"/>
        <v>3050</v>
      </c>
      <c r="J22" s="45">
        <f t="shared" si="3"/>
        <v>2870</v>
      </c>
      <c r="K22" s="45">
        <f t="shared" si="3"/>
        <v>2730</v>
      </c>
      <c r="L22" s="45">
        <f t="shared" si="3"/>
        <v>2660</v>
      </c>
      <c r="M22" s="45">
        <f t="shared" si="3"/>
        <v>2430</v>
      </c>
      <c r="N22" s="45">
        <f t="shared" si="3"/>
        <v>2130</v>
      </c>
      <c r="O22" s="6"/>
      <c r="P22" s="6"/>
      <c r="Q22" s="7"/>
      <c r="R22" s="7"/>
      <c r="S22" s="7"/>
      <c r="T22" s="7"/>
      <c r="U22" s="7"/>
      <c r="V22" s="7"/>
      <c r="W22" s="7"/>
      <c r="X22" s="7"/>
      <c r="Y22" s="7"/>
      <c r="Z22" s="7"/>
      <c r="AA22" s="7"/>
      <c r="AB22" s="7"/>
      <c r="AC22" s="7"/>
      <c r="AD22" s="7"/>
      <c r="AE22" s="6"/>
    </row>
    <row r="23" spans="1:31" x14ac:dyDescent="0.3">
      <c r="A23" s="5"/>
      <c r="B23" s="6"/>
      <c r="C23" s="6"/>
      <c r="D23" s="6"/>
      <c r="E23" s="6"/>
      <c r="F23" s="6"/>
      <c r="G23" s="6"/>
      <c r="H23" s="6"/>
      <c r="I23" s="6"/>
      <c r="J23" s="6"/>
      <c r="K23" s="6"/>
      <c r="L23" s="6"/>
      <c r="M23" s="6"/>
      <c r="N23" s="6"/>
      <c r="O23" s="6"/>
      <c r="P23" s="6"/>
      <c r="Q23" s="7"/>
      <c r="R23" s="7"/>
      <c r="S23" s="7"/>
      <c r="T23" s="7"/>
      <c r="U23" s="7"/>
      <c r="V23" s="7"/>
      <c r="W23" s="7"/>
      <c r="X23" s="7"/>
      <c r="Y23" s="7"/>
      <c r="Z23" s="7"/>
      <c r="AA23" s="7"/>
      <c r="AB23" s="7"/>
      <c r="AC23" s="7"/>
      <c r="AD23" s="7"/>
      <c r="AE23" s="6"/>
    </row>
    <row r="24" spans="1:31" x14ac:dyDescent="0.3">
      <c r="A24" s="5" t="s">
        <v>89</v>
      </c>
      <c r="B24" s="6"/>
      <c r="C24" s="46">
        <f>C10-C22</f>
        <v>420</v>
      </c>
      <c r="D24" s="46">
        <f t="shared" ref="D24:N24" si="4">D10-D22</f>
        <v>1490</v>
      </c>
      <c r="E24" s="46">
        <f t="shared" si="4"/>
        <v>2535</v>
      </c>
      <c r="F24" s="46">
        <f t="shared" si="4"/>
        <v>2955</v>
      </c>
      <c r="G24" s="46">
        <f t="shared" si="4"/>
        <v>3645</v>
      </c>
      <c r="H24" s="46">
        <f t="shared" si="4"/>
        <v>4700</v>
      </c>
      <c r="I24" s="46">
        <f t="shared" si="4"/>
        <v>4347.5</v>
      </c>
      <c r="J24" s="46">
        <f t="shared" si="4"/>
        <v>3370</v>
      </c>
      <c r="K24" s="46">
        <f t="shared" si="4"/>
        <v>2922.5</v>
      </c>
      <c r="L24" s="46">
        <f t="shared" si="4"/>
        <v>2405</v>
      </c>
      <c r="M24" s="46">
        <f t="shared" si="4"/>
        <v>2000</v>
      </c>
      <c r="N24" s="46">
        <f t="shared" si="4"/>
        <v>-15</v>
      </c>
      <c r="O24" s="6"/>
      <c r="P24" s="6"/>
      <c r="Q24" s="15"/>
      <c r="R24" s="15"/>
      <c r="S24" s="15"/>
      <c r="T24" s="7"/>
      <c r="U24" s="7"/>
      <c r="V24" s="7"/>
      <c r="W24" s="7"/>
      <c r="X24" s="7"/>
      <c r="Y24" s="7"/>
      <c r="Z24" s="7"/>
      <c r="AA24" s="7"/>
      <c r="AB24" s="7"/>
      <c r="AC24" s="7"/>
      <c r="AD24" s="7"/>
      <c r="AE24" s="6"/>
    </row>
    <row r="25" spans="1:31" x14ac:dyDescent="0.3">
      <c r="A25" s="5" t="s">
        <v>96</v>
      </c>
      <c r="B25" s="6"/>
      <c r="C25" s="14">
        <f>SUM(C24:N24)</f>
        <v>30775</v>
      </c>
      <c r="D25" s="6"/>
      <c r="E25" s="6"/>
      <c r="F25" s="6"/>
      <c r="G25" s="6"/>
      <c r="H25" s="6"/>
      <c r="I25" s="6"/>
      <c r="J25" s="6"/>
      <c r="K25" s="6"/>
      <c r="L25" s="6"/>
      <c r="M25" s="6"/>
      <c r="N25" s="6"/>
      <c r="O25" s="6"/>
      <c r="P25" s="6"/>
      <c r="Q25" s="7"/>
      <c r="R25" s="7"/>
      <c r="S25" s="7"/>
      <c r="T25" s="7"/>
      <c r="U25" s="7"/>
      <c r="V25" s="7"/>
      <c r="W25" s="7"/>
      <c r="X25" s="7"/>
      <c r="Y25" s="7"/>
      <c r="Z25" s="7"/>
      <c r="AA25" s="7"/>
      <c r="AB25" s="7"/>
      <c r="AC25" s="7"/>
      <c r="AD25" s="7"/>
      <c r="AE25" s="6"/>
    </row>
    <row r="26" spans="1:31" ht="15" thickBot="1" x14ac:dyDescent="0.35">
      <c r="A26" s="6"/>
      <c r="B26" s="6"/>
      <c r="C26" s="6"/>
      <c r="D26" s="6"/>
      <c r="E26" s="6"/>
      <c r="F26" s="6"/>
      <c r="G26" s="6"/>
      <c r="H26" s="6"/>
      <c r="I26" s="6"/>
      <c r="J26" s="6"/>
      <c r="K26" s="6"/>
      <c r="L26" s="6"/>
      <c r="M26" s="6"/>
      <c r="N26" s="6"/>
      <c r="O26" s="6"/>
      <c r="P26" s="6"/>
      <c r="Q26" s="7"/>
      <c r="R26" s="7"/>
      <c r="S26" s="7"/>
      <c r="T26" s="7"/>
      <c r="U26" s="7"/>
      <c r="V26" s="7"/>
      <c r="W26" s="7"/>
      <c r="X26" s="7"/>
      <c r="Y26" s="7"/>
      <c r="Z26" s="7"/>
      <c r="AA26" s="7"/>
      <c r="AB26" s="7"/>
      <c r="AC26" s="7"/>
      <c r="AD26" s="7"/>
      <c r="AE26" s="6"/>
    </row>
    <row r="27" spans="1:31" x14ac:dyDescent="0.3">
      <c r="A27" s="6"/>
      <c r="B27" s="6"/>
      <c r="C27" s="6"/>
      <c r="D27" s="6"/>
      <c r="E27" s="6"/>
      <c r="F27" s="6"/>
      <c r="G27" s="6"/>
      <c r="H27" s="6"/>
      <c r="I27" s="6"/>
      <c r="J27" s="6"/>
      <c r="K27" s="6"/>
      <c r="L27" s="6"/>
      <c r="M27" s="6"/>
      <c r="N27" s="6"/>
      <c r="O27" s="6"/>
      <c r="P27" s="6"/>
      <c r="Q27" s="16" t="s">
        <v>38</v>
      </c>
      <c r="R27" s="17" t="s">
        <v>39</v>
      </c>
      <c r="S27" s="18" t="s">
        <v>63</v>
      </c>
      <c r="T27" s="18"/>
      <c r="U27" s="18"/>
      <c r="V27" s="18"/>
      <c r="W27" s="18"/>
      <c r="X27" s="18"/>
      <c r="Y27" s="18"/>
      <c r="Z27" s="18"/>
      <c r="AA27" s="18"/>
      <c r="AB27" s="18"/>
      <c r="AC27" s="18"/>
      <c r="AD27" s="19"/>
      <c r="AE27" s="6"/>
    </row>
    <row r="28" spans="1:31" x14ac:dyDescent="0.3">
      <c r="A28" s="6"/>
      <c r="B28" s="6"/>
      <c r="C28" s="6"/>
      <c r="D28" s="6"/>
      <c r="E28" s="6"/>
      <c r="F28" s="6"/>
      <c r="G28" s="6"/>
      <c r="H28" s="6"/>
      <c r="I28" s="6"/>
      <c r="J28" s="6"/>
      <c r="K28" s="6"/>
      <c r="L28" s="6"/>
      <c r="M28" s="6"/>
      <c r="N28" s="6"/>
      <c r="O28" s="6"/>
      <c r="P28" s="6"/>
      <c r="Q28" s="20"/>
      <c r="R28" s="21"/>
      <c r="S28" s="22" t="s">
        <v>52</v>
      </c>
      <c r="T28" s="22" t="s">
        <v>53</v>
      </c>
      <c r="U28" s="22" t="s">
        <v>54</v>
      </c>
      <c r="V28" s="22" t="s">
        <v>55</v>
      </c>
      <c r="W28" s="22" t="s">
        <v>20</v>
      </c>
      <c r="X28" s="22" t="s">
        <v>56</v>
      </c>
      <c r="Y28" s="22" t="s">
        <v>57</v>
      </c>
      <c r="Z28" s="22" t="s">
        <v>58</v>
      </c>
      <c r="AA28" s="22" t="s">
        <v>59</v>
      </c>
      <c r="AB28" s="22" t="s">
        <v>60</v>
      </c>
      <c r="AC28" s="22" t="s">
        <v>61</v>
      </c>
      <c r="AD28" s="23" t="s">
        <v>62</v>
      </c>
      <c r="AE28" s="6"/>
    </row>
    <row r="29" spans="1:31" x14ac:dyDescent="0.3">
      <c r="A29" s="6"/>
      <c r="B29" s="6"/>
      <c r="C29" s="6"/>
      <c r="D29" s="6"/>
      <c r="E29" s="6"/>
      <c r="F29" s="6"/>
      <c r="G29" s="6"/>
      <c r="H29" s="6"/>
      <c r="I29" s="6"/>
      <c r="J29" s="6"/>
      <c r="K29" s="6"/>
      <c r="L29" s="6"/>
      <c r="M29" s="6"/>
      <c r="N29" s="6"/>
      <c r="O29" s="6"/>
      <c r="P29" s="6"/>
      <c r="Q29" s="24" t="s">
        <v>40</v>
      </c>
      <c r="R29" s="25">
        <v>80</v>
      </c>
      <c r="S29" s="26">
        <v>10</v>
      </c>
      <c r="T29" s="27">
        <v>11</v>
      </c>
      <c r="U29" s="27">
        <v>20</v>
      </c>
      <c r="V29" s="27">
        <v>23</v>
      </c>
      <c r="W29" s="27">
        <v>25</v>
      </c>
      <c r="X29" s="27">
        <v>30</v>
      </c>
      <c r="Y29" s="27">
        <v>35</v>
      </c>
      <c r="Z29" s="27">
        <v>29</v>
      </c>
      <c r="AA29" s="27">
        <v>25</v>
      </c>
      <c r="AB29" s="27">
        <v>24</v>
      </c>
      <c r="AC29" s="27">
        <v>20</v>
      </c>
      <c r="AD29" s="28">
        <v>18</v>
      </c>
      <c r="AE29" s="6"/>
    </row>
    <row r="30" spans="1:31" ht="48" x14ac:dyDescent="0.3">
      <c r="A30" s="6"/>
      <c r="B30" s="6"/>
      <c r="C30" s="6"/>
      <c r="D30" s="6"/>
      <c r="E30" s="6"/>
      <c r="F30" s="6"/>
      <c r="G30" s="6"/>
      <c r="H30" s="6"/>
      <c r="I30" s="6"/>
      <c r="J30" s="6"/>
      <c r="K30" s="6"/>
      <c r="L30" s="6"/>
      <c r="M30" s="6"/>
      <c r="N30" s="6"/>
      <c r="O30" s="6"/>
      <c r="P30" s="6"/>
      <c r="Q30" s="24" t="s">
        <v>69</v>
      </c>
      <c r="R30" s="25">
        <f>40*3</f>
        <v>120</v>
      </c>
      <c r="S30" s="26">
        <v>10</v>
      </c>
      <c r="T30" s="26">
        <v>11</v>
      </c>
      <c r="U30" s="26">
        <v>20</v>
      </c>
      <c r="V30" s="26">
        <v>23</v>
      </c>
      <c r="W30" s="26">
        <v>25</v>
      </c>
      <c r="X30" s="26">
        <v>30</v>
      </c>
      <c r="Y30" s="26">
        <v>35</v>
      </c>
      <c r="Z30" s="26">
        <v>29</v>
      </c>
      <c r="AA30" s="26">
        <v>25</v>
      </c>
      <c r="AB30" s="26">
        <v>24</v>
      </c>
      <c r="AC30" s="26">
        <v>20</v>
      </c>
      <c r="AD30" s="29">
        <v>18</v>
      </c>
      <c r="AE30" s="6"/>
    </row>
    <row r="31" spans="1:31" ht="15" thickBot="1" x14ac:dyDescent="0.35">
      <c r="A31" s="6"/>
      <c r="B31" s="6"/>
      <c r="C31" s="6"/>
      <c r="D31" s="6"/>
      <c r="E31" s="6"/>
      <c r="F31" s="6"/>
      <c r="G31" s="6"/>
      <c r="H31" s="6"/>
      <c r="I31" s="6"/>
      <c r="J31" s="6"/>
      <c r="K31" s="6"/>
      <c r="L31" s="6"/>
      <c r="M31" s="6"/>
      <c r="N31" s="6"/>
      <c r="O31" s="6"/>
      <c r="P31" s="6"/>
      <c r="Q31" s="30" t="s">
        <v>41</v>
      </c>
      <c r="R31" s="31">
        <v>35</v>
      </c>
      <c r="S31" s="32">
        <v>10</v>
      </c>
      <c r="T31" s="33">
        <v>10</v>
      </c>
      <c r="U31" s="33">
        <v>18</v>
      </c>
      <c r="V31" s="33">
        <v>20</v>
      </c>
      <c r="W31" s="33">
        <v>22</v>
      </c>
      <c r="X31" s="33">
        <v>28</v>
      </c>
      <c r="Y31" s="33">
        <v>32</v>
      </c>
      <c r="Z31" s="33">
        <v>25</v>
      </c>
      <c r="AA31" s="33">
        <v>23</v>
      </c>
      <c r="AB31" s="33">
        <v>20</v>
      </c>
      <c r="AC31" s="33">
        <v>18</v>
      </c>
      <c r="AD31" s="34">
        <v>18</v>
      </c>
      <c r="AE31" s="6"/>
    </row>
    <row r="32" spans="1:31" x14ac:dyDescent="0.3">
      <c r="A32" s="6"/>
      <c r="B32" s="6"/>
      <c r="C32" s="6"/>
      <c r="D32" s="6"/>
      <c r="E32" s="6"/>
      <c r="F32" s="6"/>
      <c r="G32" s="6"/>
      <c r="H32" s="6"/>
      <c r="I32" s="6"/>
      <c r="J32" s="6"/>
      <c r="K32" s="6"/>
      <c r="L32" s="6"/>
      <c r="M32" s="6"/>
      <c r="N32" s="6"/>
      <c r="O32" s="6"/>
      <c r="P32" s="6"/>
      <c r="Q32" s="7"/>
      <c r="R32" s="7"/>
      <c r="S32" s="7"/>
      <c r="T32" s="7"/>
      <c r="U32" s="7"/>
      <c r="V32" s="7"/>
      <c r="W32" s="7"/>
      <c r="X32" s="7"/>
      <c r="Y32" s="7"/>
      <c r="Z32" s="7"/>
      <c r="AA32" s="7"/>
      <c r="AB32" s="7"/>
      <c r="AC32" s="7"/>
      <c r="AD32" s="7"/>
      <c r="AE32" s="6"/>
    </row>
    <row r="33" spans="1:31" x14ac:dyDescent="0.3">
      <c r="A33" s="6"/>
      <c r="B33" s="6"/>
      <c r="C33" s="6"/>
      <c r="D33" s="6"/>
      <c r="E33" s="6"/>
      <c r="F33" s="6"/>
      <c r="G33" s="6"/>
      <c r="H33" s="6"/>
      <c r="I33" s="6"/>
      <c r="J33" s="6"/>
      <c r="K33" s="6"/>
      <c r="L33" s="6"/>
      <c r="M33" s="6"/>
      <c r="N33" s="6"/>
      <c r="O33" s="6"/>
      <c r="P33" s="6"/>
      <c r="Q33" s="7"/>
      <c r="R33" s="7"/>
      <c r="S33" s="7"/>
      <c r="T33" s="7"/>
      <c r="U33" s="7"/>
      <c r="V33" s="7"/>
      <c r="W33" s="7"/>
      <c r="X33" s="7"/>
      <c r="Y33" s="7"/>
      <c r="Z33" s="7"/>
      <c r="AA33" s="7"/>
      <c r="AB33" s="7"/>
      <c r="AC33" s="7"/>
      <c r="AD33" s="7"/>
      <c r="AE33" s="6"/>
    </row>
    <row r="34" spans="1:31" x14ac:dyDescent="0.3">
      <c r="A34" s="6"/>
      <c r="B34" s="6"/>
      <c r="C34" s="6"/>
      <c r="D34" s="6"/>
      <c r="E34" s="6"/>
      <c r="F34" s="6"/>
      <c r="G34" s="6"/>
      <c r="H34" s="6"/>
      <c r="I34" s="6"/>
      <c r="J34" s="6"/>
      <c r="K34" s="6"/>
      <c r="L34" s="6"/>
      <c r="M34" s="6"/>
      <c r="N34" s="6"/>
      <c r="O34" s="6"/>
      <c r="P34" s="6"/>
      <c r="Q34" s="7"/>
      <c r="R34" s="7"/>
      <c r="S34" s="7"/>
      <c r="T34" s="7"/>
      <c r="U34" s="7"/>
      <c r="V34" s="7"/>
      <c r="W34" s="7"/>
      <c r="X34" s="7"/>
      <c r="Y34" s="7"/>
      <c r="Z34" s="7"/>
      <c r="AA34" s="7"/>
      <c r="AB34" s="7"/>
      <c r="AC34" s="7"/>
      <c r="AD34" s="7"/>
      <c r="AE34" s="6"/>
    </row>
    <row r="35" spans="1:31" x14ac:dyDescent="0.3">
      <c r="A35" s="6"/>
      <c r="B35" s="6"/>
      <c r="C35" s="6"/>
      <c r="D35" s="6"/>
      <c r="E35" s="6"/>
      <c r="F35" s="6"/>
      <c r="G35" s="6"/>
      <c r="H35" s="6"/>
      <c r="I35" s="6"/>
      <c r="J35" s="6"/>
      <c r="K35" s="6"/>
      <c r="L35" s="6"/>
      <c r="M35" s="6"/>
      <c r="N35" s="6"/>
      <c r="O35" s="6"/>
      <c r="P35" s="6"/>
      <c r="Q35" s="7"/>
      <c r="R35" s="7"/>
      <c r="S35" s="7"/>
      <c r="T35" s="7"/>
      <c r="U35" s="7"/>
      <c r="V35" s="7"/>
      <c r="W35" s="7"/>
      <c r="X35" s="7"/>
      <c r="Y35" s="7"/>
      <c r="Z35" s="7"/>
      <c r="AA35" s="7"/>
      <c r="AB35" s="7"/>
      <c r="AC35" s="7"/>
      <c r="AD35" s="7"/>
      <c r="AE35" s="6"/>
    </row>
    <row r="36" spans="1:31" x14ac:dyDescent="0.3">
      <c r="A36" s="6"/>
      <c r="B36" s="6"/>
      <c r="C36" s="6"/>
      <c r="D36" s="6"/>
      <c r="E36" s="6"/>
      <c r="F36" s="6"/>
      <c r="G36" s="6"/>
      <c r="H36" s="6"/>
      <c r="I36" s="6"/>
      <c r="J36" s="6"/>
      <c r="K36" s="6"/>
      <c r="L36" s="6"/>
      <c r="M36" s="6"/>
      <c r="N36" s="6"/>
      <c r="O36" s="6"/>
      <c r="P36" s="6"/>
      <c r="Q36" s="7"/>
      <c r="R36" s="7"/>
      <c r="S36" s="7"/>
      <c r="T36" s="7"/>
      <c r="U36" s="7"/>
      <c r="V36" s="7"/>
      <c r="W36" s="7"/>
      <c r="X36" s="7"/>
      <c r="Y36" s="7"/>
      <c r="Z36" s="7"/>
      <c r="AA36" s="7"/>
      <c r="AB36" s="7"/>
      <c r="AC36" s="7"/>
      <c r="AD36" s="7"/>
      <c r="AE36" s="6"/>
    </row>
    <row r="37" spans="1:31" x14ac:dyDescent="0.3">
      <c r="A37" s="6"/>
      <c r="B37" s="6"/>
      <c r="C37" s="6"/>
      <c r="D37" s="6"/>
      <c r="E37" s="6"/>
      <c r="F37" s="6"/>
      <c r="G37" s="6"/>
      <c r="H37" s="6"/>
      <c r="I37" s="6"/>
      <c r="J37" s="6"/>
      <c r="K37" s="6"/>
      <c r="L37" s="6"/>
      <c r="M37" s="6"/>
      <c r="N37" s="6"/>
      <c r="O37" s="6"/>
      <c r="P37" s="6"/>
      <c r="Q37" s="7"/>
      <c r="R37" s="7"/>
      <c r="S37" s="7"/>
      <c r="T37" s="7"/>
      <c r="U37" s="7"/>
      <c r="V37" s="7"/>
      <c r="W37" s="7"/>
      <c r="X37" s="7"/>
      <c r="Y37" s="7"/>
      <c r="Z37" s="7"/>
      <c r="AA37" s="7"/>
      <c r="AB37" s="7"/>
      <c r="AC37" s="7"/>
      <c r="AD37" s="7"/>
      <c r="AE37" s="6"/>
    </row>
    <row r="38" spans="1:31" x14ac:dyDescent="0.3">
      <c r="A38" s="6"/>
      <c r="B38" s="6"/>
      <c r="C38" s="6"/>
      <c r="D38" s="6"/>
      <c r="E38" s="6"/>
      <c r="F38" s="6"/>
      <c r="G38" s="6"/>
      <c r="H38" s="6"/>
      <c r="I38" s="6"/>
      <c r="J38" s="6"/>
      <c r="K38" s="6"/>
      <c r="L38" s="6"/>
      <c r="M38" s="6"/>
      <c r="N38" s="6"/>
      <c r="O38" s="6"/>
      <c r="P38" s="6"/>
      <c r="Q38" s="7"/>
      <c r="R38" s="7"/>
      <c r="S38" s="7"/>
      <c r="T38" s="7"/>
      <c r="U38" s="7"/>
      <c r="V38" s="7"/>
      <c r="W38" s="7"/>
      <c r="X38" s="7"/>
      <c r="Y38" s="7"/>
      <c r="Z38" s="7"/>
      <c r="AA38" s="7"/>
      <c r="AB38" s="7"/>
      <c r="AC38" s="7"/>
      <c r="AD38" s="7"/>
      <c r="AE38" s="6"/>
    </row>
    <row r="39" spans="1:31" x14ac:dyDescent="0.3">
      <c r="A39" s="6"/>
      <c r="B39" s="6"/>
      <c r="C39" s="6"/>
      <c r="D39" s="6"/>
      <c r="E39" s="6"/>
      <c r="F39" s="6"/>
      <c r="G39" s="6"/>
      <c r="H39" s="6"/>
      <c r="I39" s="6"/>
      <c r="J39" s="6"/>
      <c r="K39" s="6"/>
      <c r="L39" s="6"/>
      <c r="M39" s="6"/>
      <c r="N39" s="6"/>
      <c r="O39" s="6"/>
      <c r="P39" s="6"/>
      <c r="Q39" s="7"/>
      <c r="R39" s="7"/>
      <c r="S39" s="7"/>
      <c r="T39" s="7"/>
      <c r="U39" s="7"/>
      <c r="V39" s="7"/>
      <c r="W39" s="7"/>
      <c r="X39" s="7"/>
      <c r="Y39" s="7"/>
      <c r="Z39" s="7"/>
      <c r="AA39" s="7"/>
      <c r="AB39" s="7"/>
      <c r="AC39" s="7"/>
      <c r="AD39" s="7"/>
      <c r="AE39" s="6"/>
    </row>
  </sheetData>
  <mergeCells count="4">
    <mergeCell ref="Q6:T6"/>
    <mergeCell ref="Q27:Q28"/>
    <mergeCell ref="R27:R28"/>
    <mergeCell ref="S27:A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C8601-7391-416B-B34B-BDE57B3AD2FF}">
  <dimension ref="A1:V33"/>
  <sheetViews>
    <sheetView zoomScale="85" zoomScaleNormal="85" workbookViewId="0">
      <pane xSplit="11" topLeftCell="L1" activePane="topRight" state="frozen"/>
      <selection pane="topRight" sqref="A1:X36"/>
    </sheetView>
  </sheetViews>
  <sheetFormatPr baseColWidth="10" defaultRowHeight="14.4" x14ac:dyDescent="0.3"/>
  <cols>
    <col min="1" max="1" width="22.6640625" style="6" customWidth="1"/>
    <col min="2" max="4" width="12.88671875" style="6" bestFit="1" customWidth="1"/>
    <col min="5" max="6" width="11.5546875" style="6"/>
    <col min="7" max="11" width="14.5546875" style="6" customWidth="1"/>
    <col min="12" max="17" width="11.5546875" style="6"/>
    <col min="18" max="18" width="13.88671875" style="6" customWidth="1"/>
    <col min="19" max="19" width="11.5546875" style="6"/>
    <col min="20" max="20" width="21.88671875" style="6" customWidth="1"/>
    <col min="21" max="21" width="11.5546875" style="6"/>
    <col min="22" max="22" width="11.88671875" style="6" bestFit="1" customWidth="1"/>
    <col min="23" max="16384" width="11.5546875" style="6"/>
  </cols>
  <sheetData>
    <row r="1" spans="1:18" x14ac:dyDescent="0.3">
      <c r="A1" s="115" t="s">
        <v>147</v>
      </c>
      <c r="B1" s="115"/>
      <c r="C1" s="115"/>
      <c r="D1" s="115"/>
    </row>
    <row r="2" spans="1:18" ht="15" thickBot="1" x14ac:dyDescent="0.35">
      <c r="A2" s="115" t="s">
        <v>148</v>
      </c>
      <c r="B2" s="115"/>
      <c r="C2" s="115"/>
      <c r="D2" s="115"/>
    </row>
    <row r="3" spans="1:18" x14ac:dyDescent="0.3">
      <c r="O3" s="104" t="s">
        <v>73</v>
      </c>
      <c r="P3" s="105"/>
      <c r="Q3" s="105"/>
      <c r="R3" s="106"/>
    </row>
    <row r="4" spans="1:18" ht="24" x14ac:dyDescent="0.3">
      <c r="A4" s="116" t="s">
        <v>90</v>
      </c>
      <c r="B4" s="117" t="s">
        <v>39</v>
      </c>
      <c r="C4" s="117"/>
      <c r="D4" s="117"/>
      <c r="G4" s="119" t="s">
        <v>149</v>
      </c>
      <c r="O4" s="50" t="s">
        <v>77</v>
      </c>
      <c r="P4" s="22" t="s">
        <v>75</v>
      </c>
      <c r="Q4" s="22" t="s">
        <v>76</v>
      </c>
      <c r="R4" s="23" t="s">
        <v>130</v>
      </c>
    </row>
    <row r="5" spans="1:18" ht="14.4" customHeight="1" x14ac:dyDescent="0.3">
      <c r="A5" s="5" t="s">
        <v>91</v>
      </c>
      <c r="G5" s="118" t="s">
        <v>164</v>
      </c>
      <c r="H5" s="118"/>
      <c r="I5" s="118"/>
      <c r="J5" s="118"/>
      <c r="K5" s="118"/>
      <c r="O5" s="51" t="s">
        <v>52</v>
      </c>
      <c r="P5" s="52">
        <f>'Cash Flow Year 1'!C10</f>
        <v>2045</v>
      </c>
      <c r="Q5" s="52">
        <f>'Cash Flow Year 1'!C22</f>
        <v>1930</v>
      </c>
      <c r="R5" s="53">
        <f>P5-Q5</f>
        <v>115</v>
      </c>
    </row>
    <row r="6" spans="1:18" x14ac:dyDescent="0.3">
      <c r="A6" s="83" t="s">
        <v>92</v>
      </c>
      <c r="B6" s="90">
        <f>'Cash Flow Year 1'!C25</f>
        <v>19787.5</v>
      </c>
      <c r="D6" s="90"/>
      <c r="G6" s="118"/>
      <c r="H6" s="118"/>
      <c r="I6" s="118"/>
      <c r="J6" s="118"/>
      <c r="K6" s="118"/>
      <c r="O6" s="51" t="s">
        <v>53</v>
      </c>
      <c r="P6" s="52">
        <f>'Cash Flow Year 1'!D10</f>
        <v>2180</v>
      </c>
      <c r="Q6" s="52">
        <f>'Cash Flow Year 1'!D22</f>
        <v>1930</v>
      </c>
      <c r="R6" s="53">
        <f t="shared" ref="R6:R16" si="0">P6-Q6</f>
        <v>250</v>
      </c>
    </row>
    <row r="7" spans="1:18" ht="14.4" customHeight="1" x14ac:dyDescent="0.3">
      <c r="A7" s="84" t="s">
        <v>135</v>
      </c>
      <c r="B7" s="86"/>
      <c r="C7" s="86"/>
      <c r="D7" s="86">
        <f>SUM(B6:B6)</f>
        <v>19787.5</v>
      </c>
      <c r="G7" s="118"/>
      <c r="H7" s="118"/>
      <c r="I7" s="118"/>
      <c r="J7" s="118"/>
      <c r="K7" s="118"/>
      <c r="O7" s="51" t="s">
        <v>54</v>
      </c>
      <c r="P7" s="52">
        <f>'Cash Flow Year 1'!E10</f>
        <v>2667.5</v>
      </c>
      <c r="Q7" s="52">
        <f>'Cash Flow Year 1'!E22</f>
        <v>1980</v>
      </c>
      <c r="R7" s="53">
        <f t="shared" si="0"/>
        <v>687.5</v>
      </c>
    </row>
    <row r="8" spans="1:18" x14ac:dyDescent="0.3">
      <c r="B8" s="85"/>
      <c r="C8" s="85"/>
      <c r="D8" s="85"/>
      <c r="G8" s="118"/>
      <c r="H8" s="118"/>
      <c r="I8" s="118"/>
      <c r="J8" s="118"/>
      <c r="K8" s="118"/>
      <c r="O8" s="51" t="s">
        <v>55</v>
      </c>
      <c r="P8" s="52">
        <f>'Cash Flow Year 1'!F10</f>
        <v>3825</v>
      </c>
      <c r="Q8" s="52">
        <f>'Cash Flow Year 1'!F22</f>
        <v>2130</v>
      </c>
      <c r="R8" s="53">
        <f t="shared" si="0"/>
        <v>1695</v>
      </c>
    </row>
    <row r="9" spans="1:18" x14ac:dyDescent="0.3">
      <c r="A9" s="5" t="s">
        <v>136</v>
      </c>
      <c r="B9" s="85"/>
      <c r="C9" s="85"/>
      <c r="D9" s="85"/>
      <c r="G9" s="118"/>
      <c r="H9" s="118"/>
      <c r="I9" s="118"/>
      <c r="J9" s="118"/>
      <c r="K9" s="118"/>
      <c r="O9" s="51" t="s">
        <v>20</v>
      </c>
      <c r="P9" s="52">
        <f>'Cash Flow Year 1'!G10</f>
        <v>4865</v>
      </c>
      <c r="Q9" s="52">
        <f>'Cash Flow Year 1'!G22</f>
        <v>2450</v>
      </c>
      <c r="R9" s="53">
        <f t="shared" si="0"/>
        <v>2415</v>
      </c>
    </row>
    <row r="10" spans="1:18" x14ac:dyDescent="0.3">
      <c r="A10" s="83" t="s">
        <v>131</v>
      </c>
      <c r="B10" s="90">
        <f>V24</f>
        <v>4500</v>
      </c>
      <c r="C10" s="90"/>
      <c r="D10" s="90"/>
      <c r="G10" s="118"/>
      <c r="H10" s="118"/>
      <c r="I10" s="118"/>
      <c r="J10" s="118"/>
      <c r="K10" s="118"/>
      <c r="O10" s="51" t="s">
        <v>56</v>
      </c>
      <c r="P10" s="52">
        <f>'Cash Flow Year 1'!H10</f>
        <v>5587.5</v>
      </c>
      <c r="Q10" s="52">
        <f>'Cash Flow Year 1'!H22</f>
        <v>2500</v>
      </c>
      <c r="R10" s="53">
        <f t="shared" si="0"/>
        <v>3087.5</v>
      </c>
    </row>
    <row r="11" spans="1:18" x14ac:dyDescent="0.3">
      <c r="A11" s="83" t="s">
        <v>137</v>
      </c>
      <c r="B11" s="90">
        <f>V31</f>
        <v>1200</v>
      </c>
      <c r="C11" s="90"/>
      <c r="D11" s="90"/>
      <c r="G11" s="118"/>
      <c r="H11" s="118"/>
      <c r="I11" s="118"/>
      <c r="J11" s="118"/>
      <c r="K11" s="118"/>
      <c r="O11" s="51" t="s">
        <v>57</v>
      </c>
      <c r="P11" s="52">
        <f>'Cash Flow Year 1'!I10</f>
        <v>6275</v>
      </c>
      <c r="Q11" s="52">
        <f>'Cash Flow Year 1'!I22</f>
        <v>2750</v>
      </c>
      <c r="R11" s="53">
        <f t="shared" si="0"/>
        <v>3525</v>
      </c>
    </row>
    <row r="12" spans="1:18" x14ac:dyDescent="0.3">
      <c r="A12" s="83" t="s">
        <v>139</v>
      </c>
      <c r="B12" s="90"/>
      <c r="C12" s="90">
        <f>Q22+Q25</f>
        <v>690</v>
      </c>
      <c r="D12" s="90"/>
      <c r="G12" s="118"/>
      <c r="H12" s="118"/>
      <c r="I12" s="118"/>
      <c r="J12" s="118"/>
      <c r="K12" s="118"/>
      <c r="O12" s="51" t="s">
        <v>58</v>
      </c>
      <c r="P12" s="52">
        <f>'Cash Flow Year 1'!J10</f>
        <v>6275</v>
      </c>
      <c r="Q12" s="52">
        <f>'Cash Flow Year 1'!J22</f>
        <v>2850</v>
      </c>
      <c r="R12" s="53">
        <f t="shared" si="0"/>
        <v>3425</v>
      </c>
    </row>
    <row r="13" spans="1:18" x14ac:dyDescent="0.3">
      <c r="A13" s="84" t="s">
        <v>138</v>
      </c>
      <c r="B13" s="86"/>
      <c r="C13" s="86"/>
      <c r="D13" s="86">
        <f>(B10+B11)-C12</f>
        <v>5010</v>
      </c>
      <c r="G13" s="118"/>
      <c r="H13" s="118"/>
      <c r="I13" s="118"/>
      <c r="J13" s="118"/>
      <c r="K13" s="118"/>
      <c r="O13" s="51" t="s">
        <v>59</v>
      </c>
      <c r="P13" s="52">
        <f>'Cash Flow Year 1'!K10</f>
        <v>5270</v>
      </c>
      <c r="Q13" s="52">
        <f>'Cash Flow Year 1'!K22</f>
        <v>2700</v>
      </c>
      <c r="R13" s="53">
        <f t="shared" si="0"/>
        <v>2570</v>
      </c>
    </row>
    <row r="14" spans="1:18" x14ac:dyDescent="0.3">
      <c r="A14" s="89" t="s">
        <v>140</v>
      </c>
      <c r="B14" s="87"/>
      <c r="C14" s="87"/>
      <c r="D14" s="88">
        <f>D7+D13</f>
        <v>24797.5</v>
      </c>
      <c r="G14" s="118"/>
      <c r="H14" s="118"/>
      <c r="I14" s="118"/>
      <c r="J14" s="118"/>
      <c r="K14" s="118"/>
      <c r="O14" s="51" t="s">
        <v>60</v>
      </c>
      <c r="P14" s="52">
        <f>'Cash Flow Year 1'!L10</f>
        <v>4195</v>
      </c>
      <c r="Q14" s="52">
        <f>'Cash Flow Year 1'!L22</f>
        <v>2630</v>
      </c>
      <c r="R14" s="53">
        <f t="shared" si="0"/>
        <v>1565</v>
      </c>
    </row>
    <row r="15" spans="1:18" x14ac:dyDescent="0.3">
      <c r="A15" s="83"/>
      <c r="B15" s="83"/>
      <c r="C15" s="83"/>
      <c r="D15" s="91"/>
      <c r="G15" s="118"/>
      <c r="H15" s="118"/>
      <c r="I15" s="118"/>
      <c r="J15" s="118"/>
      <c r="K15" s="118"/>
      <c r="O15" s="51" t="s">
        <v>61</v>
      </c>
      <c r="P15" s="52">
        <f>'Cash Flow Year 1'!M10</f>
        <v>3437.5</v>
      </c>
      <c r="Q15" s="52">
        <f>'Cash Flow Year 1'!M22</f>
        <v>2380</v>
      </c>
      <c r="R15" s="53">
        <f t="shared" si="0"/>
        <v>1057.5</v>
      </c>
    </row>
    <row r="16" spans="1:18" ht="15" thickBot="1" x14ac:dyDescent="0.35">
      <c r="A16" s="5" t="s">
        <v>141</v>
      </c>
      <c r="G16" s="118"/>
      <c r="H16" s="118"/>
      <c r="I16" s="118"/>
      <c r="J16" s="118"/>
      <c r="K16" s="118"/>
      <c r="O16" s="54" t="s">
        <v>62</v>
      </c>
      <c r="P16" s="55">
        <f>'Cash Flow Year 1'!N10</f>
        <v>1475</v>
      </c>
      <c r="Q16" s="55">
        <f>'Cash Flow Year 1'!N22</f>
        <v>2080</v>
      </c>
      <c r="R16" s="56">
        <f t="shared" si="0"/>
        <v>-605</v>
      </c>
    </row>
    <row r="17" spans="1:22" x14ac:dyDescent="0.3">
      <c r="A17" s="90" t="s">
        <v>142</v>
      </c>
      <c r="B17" s="90">
        <v>0</v>
      </c>
      <c r="C17" s="90"/>
      <c r="D17" s="90"/>
      <c r="G17" s="118"/>
      <c r="H17" s="118"/>
      <c r="I17" s="118"/>
      <c r="J17" s="118"/>
      <c r="K17" s="118"/>
    </row>
    <row r="18" spans="1:22" ht="15" thickBot="1" x14ac:dyDescent="0.35">
      <c r="A18" s="90" t="s">
        <v>143</v>
      </c>
      <c r="B18" s="90">
        <f>V33</f>
        <v>16750</v>
      </c>
      <c r="C18" s="90"/>
      <c r="D18" s="90"/>
      <c r="G18" s="118"/>
      <c r="H18" s="118"/>
      <c r="I18" s="118"/>
      <c r="J18" s="118"/>
      <c r="K18" s="118"/>
    </row>
    <row r="19" spans="1:22" ht="14.4" customHeight="1" x14ac:dyDescent="0.3">
      <c r="A19" s="90" t="s">
        <v>144</v>
      </c>
      <c r="B19" s="90">
        <f>D14-B18</f>
        <v>8047.5</v>
      </c>
      <c r="C19" s="90"/>
      <c r="D19" s="90"/>
      <c r="G19" s="118"/>
      <c r="H19" s="118"/>
      <c r="I19" s="118"/>
      <c r="J19" s="118"/>
      <c r="K19" s="118"/>
      <c r="O19" s="61" t="s">
        <v>129</v>
      </c>
      <c r="T19" s="107" t="s">
        <v>97</v>
      </c>
      <c r="U19" s="108"/>
      <c r="V19" s="109"/>
    </row>
    <row r="20" spans="1:22" ht="14.4" customHeight="1" x14ac:dyDescent="0.3">
      <c r="A20" s="89" t="s">
        <v>145</v>
      </c>
      <c r="B20" s="87"/>
      <c r="C20" s="87"/>
      <c r="D20" s="88">
        <f>B18+B19</f>
        <v>24797.5</v>
      </c>
      <c r="G20" s="118"/>
      <c r="H20" s="118"/>
      <c r="I20" s="118"/>
      <c r="J20" s="118"/>
      <c r="K20" s="118"/>
      <c r="O20" s="6" t="s">
        <v>146</v>
      </c>
      <c r="T20" s="110"/>
      <c r="U20" s="111"/>
      <c r="V20" s="112"/>
    </row>
    <row r="21" spans="1:22" ht="14.4" customHeight="1" x14ac:dyDescent="0.3">
      <c r="A21" s="83"/>
      <c r="B21" s="83"/>
      <c r="C21" s="83"/>
      <c r="D21" s="91"/>
      <c r="G21" s="118"/>
      <c r="H21" s="118"/>
      <c r="I21" s="118"/>
      <c r="J21" s="118"/>
      <c r="K21" s="118"/>
      <c r="O21" s="81" t="s">
        <v>131</v>
      </c>
      <c r="P21" s="81"/>
      <c r="Q21" s="82">
        <v>10</v>
      </c>
      <c r="R21" s="113" t="s">
        <v>132</v>
      </c>
      <c r="T21" s="92" t="s">
        <v>0</v>
      </c>
      <c r="U21" s="93" t="s">
        <v>1</v>
      </c>
      <c r="V21" s="94" t="s">
        <v>2</v>
      </c>
    </row>
    <row r="22" spans="1:22" ht="14.4" customHeight="1" x14ac:dyDescent="0.3">
      <c r="G22" s="118"/>
      <c r="H22" s="118"/>
      <c r="I22" s="118"/>
      <c r="J22" s="118"/>
      <c r="K22" s="118"/>
      <c r="O22" s="79">
        <f>V24</f>
        <v>4500</v>
      </c>
      <c r="P22" s="79"/>
      <c r="Q22" s="80">
        <f>O22/Q21</f>
        <v>450</v>
      </c>
      <c r="R22" s="114" t="s">
        <v>133</v>
      </c>
      <c r="T22" s="95" t="s">
        <v>3</v>
      </c>
      <c r="U22" s="26" t="s">
        <v>4</v>
      </c>
      <c r="V22" s="96">
        <v>1200</v>
      </c>
    </row>
    <row r="23" spans="1:22" ht="14.4" customHeight="1" x14ac:dyDescent="0.3">
      <c r="G23" s="118"/>
      <c r="H23" s="118"/>
      <c r="I23" s="118"/>
      <c r="J23" s="118"/>
      <c r="K23" s="118"/>
      <c r="O23" s="82"/>
      <c r="P23" s="82"/>
      <c r="Q23" s="82"/>
      <c r="R23" s="82"/>
      <c r="T23" s="95" t="s">
        <v>28</v>
      </c>
      <c r="U23" s="26" t="s">
        <v>5</v>
      </c>
      <c r="V23" s="96">
        <v>600</v>
      </c>
    </row>
    <row r="24" spans="1:22" ht="14.4" customHeight="1" x14ac:dyDescent="0.3">
      <c r="O24" s="81" t="s">
        <v>134</v>
      </c>
      <c r="P24" s="81"/>
      <c r="Q24" s="82">
        <v>5</v>
      </c>
      <c r="R24" s="113" t="s">
        <v>132</v>
      </c>
      <c r="T24" s="97" t="s">
        <v>29</v>
      </c>
      <c r="U24" s="98" t="s">
        <v>6</v>
      </c>
      <c r="V24" s="99">
        <v>4500</v>
      </c>
    </row>
    <row r="25" spans="1:22" ht="14.4" customHeight="1" x14ac:dyDescent="0.3">
      <c r="O25" s="79">
        <f>V31</f>
        <v>1200</v>
      </c>
      <c r="P25" s="79"/>
      <c r="Q25" s="80">
        <f>O25/Q24</f>
        <v>240</v>
      </c>
      <c r="R25" s="114" t="s">
        <v>133</v>
      </c>
      <c r="T25" s="95" t="s">
        <v>7</v>
      </c>
      <c r="U25" s="26" t="s">
        <v>8</v>
      </c>
      <c r="V25" s="96">
        <v>2000</v>
      </c>
    </row>
    <row r="26" spans="1:22" ht="14.4" customHeight="1" x14ac:dyDescent="0.3">
      <c r="T26" s="95" t="s">
        <v>9</v>
      </c>
      <c r="U26" s="26" t="s">
        <v>10</v>
      </c>
      <c r="V26" s="96">
        <v>800</v>
      </c>
    </row>
    <row r="27" spans="1:22" ht="14.4" customHeight="1" x14ac:dyDescent="0.3">
      <c r="T27" s="95" t="s">
        <v>11</v>
      </c>
      <c r="U27" s="26" t="s">
        <v>30</v>
      </c>
      <c r="V27" s="96">
        <v>1000</v>
      </c>
    </row>
    <row r="28" spans="1:22" ht="14.4" customHeight="1" x14ac:dyDescent="0.3">
      <c r="T28" s="95" t="s">
        <v>12</v>
      </c>
      <c r="U28" s="26" t="s">
        <v>31</v>
      </c>
      <c r="V28" s="96">
        <v>1200</v>
      </c>
    </row>
    <row r="29" spans="1:22" ht="14.4" customHeight="1" x14ac:dyDescent="0.3">
      <c r="T29" s="95" t="s">
        <v>32</v>
      </c>
      <c r="U29" s="26" t="s">
        <v>33</v>
      </c>
      <c r="V29" s="96">
        <v>2000</v>
      </c>
    </row>
    <row r="30" spans="1:22" ht="14.4" customHeight="1" x14ac:dyDescent="0.3">
      <c r="T30" s="95" t="s">
        <v>13</v>
      </c>
      <c r="U30" s="26" t="s">
        <v>34</v>
      </c>
      <c r="V30" s="96">
        <v>1000</v>
      </c>
    </row>
    <row r="31" spans="1:22" ht="14.4" customHeight="1" x14ac:dyDescent="0.3">
      <c r="T31" s="97" t="s">
        <v>35</v>
      </c>
      <c r="U31" s="98" t="s">
        <v>36</v>
      </c>
      <c r="V31" s="99">
        <v>1200</v>
      </c>
    </row>
    <row r="32" spans="1:22" ht="14.4" customHeight="1" x14ac:dyDescent="0.3">
      <c r="T32" s="95" t="s">
        <v>37</v>
      </c>
      <c r="U32" s="26" t="s">
        <v>99</v>
      </c>
      <c r="V32" s="100">
        <v>1250</v>
      </c>
    </row>
    <row r="33" spans="20:22" ht="15" thickBot="1" x14ac:dyDescent="0.35">
      <c r="T33" s="101"/>
      <c r="U33" s="102"/>
      <c r="V33" s="103">
        <f>SUM(V22:V32)</f>
        <v>16750</v>
      </c>
    </row>
  </sheetData>
  <mergeCells count="10">
    <mergeCell ref="A2:D2"/>
    <mergeCell ref="A1:D1"/>
    <mergeCell ref="B4:D4"/>
    <mergeCell ref="G5:K23"/>
    <mergeCell ref="O3:R3"/>
    <mergeCell ref="O21:P21"/>
    <mergeCell ref="O22:P22"/>
    <mergeCell ref="O24:P24"/>
    <mergeCell ref="O25:P25"/>
    <mergeCell ref="T19:V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E081E-FAAE-4D59-8E41-9C552C7599D9}">
  <dimension ref="A1:V33"/>
  <sheetViews>
    <sheetView zoomScale="85" zoomScaleNormal="85" workbookViewId="0">
      <pane xSplit="11" topLeftCell="L1" activePane="topRight" state="frozen"/>
      <selection pane="topRight" sqref="A1:V33"/>
    </sheetView>
  </sheetViews>
  <sheetFormatPr baseColWidth="10" defaultRowHeight="14.4" x14ac:dyDescent="0.3"/>
  <cols>
    <col min="1" max="1" width="22.6640625" style="6" customWidth="1"/>
    <col min="2" max="4" width="12.88671875" style="6" bestFit="1" customWidth="1"/>
    <col min="5" max="6" width="11.5546875" style="6"/>
    <col min="7" max="11" width="14.5546875" style="6" customWidth="1"/>
    <col min="12" max="17" width="11.5546875" style="6"/>
    <col min="18" max="18" width="13.88671875" style="6" customWidth="1"/>
    <col min="19" max="19" width="11.5546875" style="6"/>
    <col min="20" max="20" width="21.88671875" style="6" customWidth="1"/>
    <col min="21" max="21" width="11.5546875" style="6"/>
    <col min="22" max="22" width="11.88671875" style="6" bestFit="1" customWidth="1"/>
    <col min="23" max="16384" width="11.5546875" style="6"/>
  </cols>
  <sheetData>
    <row r="1" spans="1:18" x14ac:dyDescent="0.3">
      <c r="A1" s="115" t="s">
        <v>147</v>
      </c>
      <c r="B1" s="115"/>
      <c r="C1" s="115"/>
      <c r="D1" s="115"/>
    </row>
    <row r="2" spans="1:18" ht="15" thickBot="1" x14ac:dyDescent="0.35">
      <c r="A2" s="115" t="s">
        <v>152</v>
      </c>
      <c r="B2" s="115"/>
      <c r="C2" s="115"/>
      <c r="D2" s="115"/>
    </row>
    <row r="3" spans="1:18" x14ac:dyDescent="0.3">
      <c r="O3" s="104" t="s">
        <v>87</v>
      </c>
      <c r="P3" s="105"/>
      <c r="Q3" s="105"/>
      <c r="R3" s="106"/>
    </row>
    <row r="4" spans="1:18" ht="24" x14ac:dyDescent="0.3">
      <c r="A4" s="116" t="s">
        <v>90</v>
      </c>
      <c r="B4" s="117" t="s">
        <v>39</v>
      </c>
      <c r="C4" s="117"/>
      <c r="D4" s="117"/>
      <c r="G4" s="119" t="s">
        <v>156</v>
      </c>
      <c r="O4" s="50" t="s">
        <v>77</v>
      </c>
      <c r="P4" s="22" t="s">
        <v>75</v>
      </c>
      <c r="Q4" s="22" t="s">
        <v>76</v>
      </c>
      <c r="R4" s="23" t="s">
        <v>130</v>
      </c>
    </row>
    <row r="5" spans="1:18" ht="14.4" customHeight="1" x14ac:dyDescent="0.3">
      <c r="A5" s="5" t="s">
        <v>91</v>
      </c>
      <c r="G5" s="118" t="s">
        <v>160</v>
      </c>
      <c r="H5" s="118"/>
      <c r="I5" s="118"/>
      <c r="J5" s="118"/>
      <c r="K5" s="118"/>
      <c r="O5" s="51" t="s">
        <v>52</v>
      </c>
      <c r="P5" s="52">
        <f>'Cash Flow Year 2'!C10</f>
        <v>2215</v>
      </c>
      <c r="Q5" s="52">
        <f>'Cash Flow Year 2'!C22</f>
        <v>2050</v>
      </c>
      <c r="R5" s="53">
        <f>P5-Q5</f>
        <v>165</v>
      </c>
    </row>
    <row r="6" spans="1:18" x14ac:dyDescent="0.3">
      <c r="A6" s="83" t="s">
        <v>157</v>
      </c>
      <c r="B6" s="90">
        <f>'Cash Flow Year 1'!C25</f>
        <v>19787.5</v>
      </c>
      <c r="D6" s="90"/>
      <c r="G6" s="118"/>
      <c r="H6" s="118"/>
      <c r="I6" s="118"/>
      <c r="J6" s="118"/>
      <c r="K6" s="118"/>
      <c r="O6" s="51" t="s">
        <v>53</v>
      </c>
      <c r="P6" s="52">
        <f>'Cash Flow Year 2'!D10</f>
        <v>2767.5</v>
      </c>
      <c r="Q6" s="52">
        <f>'Cash Flow Year 2'!D22</f>
        <v>1980</v>
      </c>
      <c r="R6" s="53">
        <f t="shared" ref="R6:R16" si="0">P6-Q6</f>
        <v>787.5</v>
      </c>
    </row>
    <row r="7" spans="1:18" ht="14.4" customHeight="1" x14ac:dyDescent="0.3">
      <c r="A7" s="83" t="s">
        <v>158</v>
      </c>
      <c r="B7" s="90">
        <f>'Cash Flow Year 2'!C25</f>
        <v>27987.5</v>
      </c>
      <c r="G7" s="118"/>
      <c r="H7" s="118"/>
      <c r="I7" s="118"/>
      <c r="J7" s="118"/>
      <c r="K7" s="118"/>
      <c r="O7" s="51" t="s">
        <v>54</v>
      </c>
      <c r="P7" s="52">
        <f>'Cash Flow Year 2'!E10</f>
        <v>4025</v>
      </c>
      <c r="Q7" s="52">
        <f>'Cash Flow Year 2'!E22</f>
        <v>2180</v>
      </c>
      <c r="R7" s="53">
        <f t="shared" si="0"/>
        <v>1845</v>
      </c>
    </row>
    <row r="8" spans="1:18" x14ac:dyDescent="0.3">
      <c r="A8" s="84" t="s">
        <v>135</v>
      </c>
      <c r="B8" s="86"/>
      <c r="C8" s="86"/>
      <c r="D8" s="86">
        <f>SUM(B6:B7)</f>
        <v>47775</v>
      </c>
      <c r="G8" s="118"/>
      <c r="H8" s="118"/>
      <c r="I8" s="118"/>
      <c r="J8" s="118"/>
      <c r="K8" s="118"/>
      <c r="O8" s="51" t="s">
        <v>55</v>
      </c>
      <c r="P8" s="52">
        <f>'Cash Flow Year 2'!F10</f>
        <v>4865</v>
      </c>
      <c r="Q8" s="52">
        <f>'Cash Flow Year 2'!F22</f>
        <v>2250</v>
      </c>
      <c r="R8" s="53">
        <f t="shared" si="0"/>
        <v>2615</v>
      </c>
    </row>
    <row r="9" spans="1:18" x14ac:dyDescent="0.3">
      <c r="B9" s="85"/>
      <c r="C9" s="85"/>
      <c r="D9" s="85"/>
      <c r="G9" s="118"/>
      <c r="H9" s="118"/>
      <c r="I9" s="118"/>
      <c r="J9" s="118"/>
      <c r="K9" s="118"/>
      <c r="O9" s="51" t="s">
        <v>20</v>
      </c>
      <c r="P9" s="52">
        <f>'Cash Flow Year 2'!G10</f>
        <v>5840</v>
      </c>
      <c r="Q9" s="52">
        <f>'Cash Flow Year 2'!G22</f>
        <v>2380</v>
      </c>
      <c r="R9" s="53">
        <f t="shared" si="0"/>
        <v>3460</v>
      </c>
    </row>
    <row r="10" spans="1:18" x14ac:dyDescent="0.3">
      <c r="A10" s="5" t="s">
        <v>136</v>
      </c>
      <c r="B10" s="85"/>
      <c r="C10" s="85"/>
      <c r="D10" s="85"/>
      <c r="G10" s="118"/>
      <c r="H10" s="118"/>
      <c r="I10" s="118"/>
      <c r="J10" s="118"/>
      <c r="K10" s="118"/>
      <c r="O10" s="51" t="s">
        <v>56</v>
      </c>
      <c r="P10" s="52">
        <f>'Cash Flow Year 2'!H10</f>
        <v>7350</v>
      </c>
      <c r="Q10" s="52">
        <f>'Cash Flow Year 2'!H22</f>
        <v>2600</v>
      </c>
      <c r="R10" s="53">
        <f t="shared" si="0"/>
        <v>4750</v>
      </c>
    </row>
    <row r="11" spans="1:18" x14ac:dyDescent="0.3">
      <c r="A11" s="83" t="s">
        <v>131</v>
      </c>
      <c r="B11" s="90">
        <f>V24</f>
        <v>4500</v>
      </c>
      <c r="C11" s="90"/>
      <c r="D11" s="90"/>
      <c r="G11" s="118"/>
      <c r="H11" s="118"/>
      <c r="I11" s="118"/>
      <c r="J11" s="118"/>
      <c r="K11" s="118"/>
      <c r="O11" s="51" t="s">
        <v>57</v>
      </c>
      <c r="P11" s="52">
        <f>'Cash Flow Year 2'!I10</f>
        <v>7550</v>
      </c>
      <c r="Q11" s="52">
        <f>'Cash Flow Year 2'!I22</f>
        <v>2850</v>
      </c>
      <c r="R11" s="53">
        <f t="shared" si="0"/>
        <v>4700</v>
      </c>
    </row>
    <row r="12" spans="1:18" x14ac:dyDescent="0.3">
      <c r="A12" s="83" t="s">
        <v>137</v>
      </c>
      <c r="B12" s="90">
        <f>V31</f>
        <v>1200</v>
      </c>
      <c r="C12" s="90"/>
      <c r="D12" s="90"/>
      <c r="G12" s="118"/>
      <c r="H12" s="118"/>
      <c r="I12" s="118"/>
      <c r="J12" s="118"/>
      <c r="K12" s="118"/>
      <c r="O12" s="51" t="s">
        <v>58</v>
      </c>
      <c r="P12" s="52">
        <f>'Cash Flow Year 2'!J10</f>
        <v>6392.5</v>
      </c>
      <c r="Q12" s="52">
        <f>'Cash Flow Year 2'!J22</f>
        <v>2730</v>
      </c>
      <c r="R12" s="53">
        <f t="shared" si="0"/>
        <v>3662.5</v>
      </c>
    </row>
    <row r="13" spans="1:18" x14ac:dyDescent="0.3">
      <c r="A13" s="83" t="s">
        <v>139</v>
      </c>
      <c r="B13" s="90"/>
      <c r="C13" s="90">
        <f>(Q22+Q25)</f>
        <v>1380</v>
      </c>
      <c r="D13" s="90"/>
      <c r="G13" s="118"/>
      <c r="H13" s="118"/>
      <c r="I13" s="118"/>
      <c r="J13" s="118"/>
      <c r="K13" s="118"/>
      <c r="O13" s="51" t="s">
        <v>59</v>
      </c>
      <c r="P13" s="52">
        <f>'Cash Flow Year 2'!K10</f>
        <v>5235</v>
      </c>
      <c r="Q13" s="52">
        <f>'Cash Flow Year 2'!K22</f>
        <v>2500</v>
      </c>
      <c r="R13" s="53">
        <f t="shared" si="0"/>
        <v>2735</v>
      </c>
    </row>
    <row r="14" spans="1:18" x14ac:dyDescent="0.3">
      <c r="A14" s="84" t="s">
        <v>138</v>
      </c>
      <c r="B14" s="86"/>
      <c r="C14" s="86"/>
      <c r="D14" s="86">
        <f>(B11+B12)-C13</f>
        <v>4320</v>
      </c>
      <c r="G14" s="118"/>
      <c r="H14" s="118"/>
      <c r="I14" s="118"/>
      <c r="J14" s="118"/>
      <c r="K14" s="118"/>
      <c r="O14" s="51" t="s">
        <v>60</v>
      </c>
      <c r="P14" s="52">
        <f>'Cash Flow Year 2'!L10</f>
        <v>4395</v>
      </c>
      <c r="Q14" s="52">
        <f>'Cash Flow Year 2'!L22</f>
        <v>2250</v>
      </c>
      <c r="R14" s="53">
        <f t="shared" si="0"/>
        <v>2145</v>
      </c>
    </row>
    <row r="15" spans="1:18" x14ac:dyDescent="0.3">
      <c r="A15" s="89" t="s">
        <v>140</v>
      </c>
      <c r="B15" s="87"/>
      <c r="C15" s="87"/>
      <c r="D15" s="88">
        <f>D8+D14</f>
        <v>52095</v>
      </c>
      <c r="G15" s="118"/>
      <c r="H15" s="118"/>
      <c r="I15" s="118"/>
      <c r="J15" s="118"/>
      <c r="K15" s="118"/>
      <c r="O15" s="51" t="s">
        <v>61</v>
      </c>
      <c r="P15" s="52">
        <f>'Cash Flow Year 2'!M10</f>
        <v>3737.5</v>
      </c>
      <c r="Q15" s="52">
        <f>'Cash Flow Year 2'!M22</f>
        <v>2160</v>
      </c>
      <c r="R15" s="53">
        <f t="shared" si="0"/>
        <v>1577.5</v>
      </c>
    </row>
    <row r="16" spans="1:18" ht="15" thickBot="1" x14ac:dyDescent="0.35">
      <c r="A16" s="83"/>
      <c r="B16" s="83"/>
      <c r="C16" s="83"/>
      <c r="D16" s="83"/>
      <c r="G16" s="118"/>
      <c r="H16" s="118"/>
      <c r="I16" s="118"/>
      <c r="J16" s="118"/>
      <c r="K16" s="118"/>
      <c r="O16" s="54" t="s">
        <v>62</v>
      </c>
      <c r="P16" s="55">
        <f>'Cash Flow Year 2'!N10</f>
        <v>1675</v>
      </c>
      <c r="Q16" s="55">
        <f>'Cash Flow Year 2'!N22</f>
        <v>2130</v>
      </c>
      <c r="R16" s="56">
        <f t="shared" si="0"/>
        <v>-455</v>
      </c>
    </row>
    <row r="17" spans="1:22" x14ac:dyDescent="0.3">
      <c r="A17" s="5" t="s">
        <v>141</v>
      </c>
      <c r="G17" s="118"/>
      <c r="H17" s="118"/>
      <c r="I17" s="118"/>
      <c r="J17" s="118"/>
      <c r="K17" s="118"/>
    </row>
    <row r="18" spans="1:22" ht="15" thickBot="1" x14ac:dyDescent="0.35">
      <c r="A18" s="90" t="s">
        <v>142</v>
      </c>
      <c r="B18" s="90">
        <v>0</v>
      </c>
      <c r="C18" s="90"/>
      <c r="D18" s="90"/>
      <c r="G18" s="118"/>
      <c r="H18" s="118"/>
      <c r="I18" s="118"/>
      <c r="J18" s="118"/>
      <c r="K18" s="118"/>
    </row>
    <row r="19" spans="1:22" ht="14.4" customHeight="1" x14ac:dyDescent="0.3">
      <c r="A19" s="90" t="s">
        <v>143</v>
      </c>
      <c r="B19" s="90">
        <f>V33</f>
        <v>16750</v>
      </c>
      <c r="C19" s="90"/>
      <c r="D19" s="90">
        <f>B19</f>
        <v>16750</v>
      </c>
      <c r="G19" s="118"/>
      <c r="H19" s="118"/>
      <c r="I19" s="118"/>
      <c r="J19" s="118"/>
      <c r="K19" s="118"/>
      <c r="O19" s="61" t="s">
        <v>150</v>
      </c>
      <c r="T19" s="107" t="s">
        <v>97</v>
      </c>
      <c r="U19" s="108"/>
      <c r="V19" s="109"/>
    </row>
    <row r="20" spans="1:22" ht="14.4" customHeight="1" x14ac:dyDescent="0.3">
      <c r="A20" s="90" t="s">
        <v>144</v>
      </c>
      <c r="B20" s="90"/>
      <c r="C20" s="90"/>
      <c r="D20" s="90">
        <f>D15-B19</f>
        <v>35345</v>
      </c>
      <c r="G20" s="118"/>
      <c r="H20" s="118"/>
      <c r="I20" s="118"/>
      <c r="J20" s="118"/>
      <c r="K20" s="118"/>
      <c r="O20" s="6" t="s">
        <v>146</v>
      </c>
      <c r="T20" s="110"/>
      <c r="U20" s="111"/>
      <c r="V20" s="112"/>
    </row>
    <row r="21" spans="1:22" ht="14.4" customHeight="1" x14ac:dyDescent="0.3">
      <c r="A21" s="89" t="s">
        <v>145</v>
      </c>
      <c r="B21" s="87"/>
      <c r="C21" s="87"/>
      <c r="D21" s="88">
        <f>D19+D20</f>
        <v>52095</v>
      </c>
      <c r="G21" s="118"/>
      <c r="H21" s="118"/>
      <c r="I21" s="118"/>
      <c r="J21" s="118"/>
      <c r="K21" s="118"/>
      <c r="O21" s="81" t="s">
        <v>131</v>
      </c>
      <c r="P21" s="81"/>
      <c r="Q21" s="82">
        <v>10</v>
      </c>
      <c r="R21" s="113" t="s">
        <v>132</v>
      </c>
      <c r="T21" s="92" t="s">
        <v>0</v>
      </c>
      <c r="U21" s="93" t="s">
        <v>1</v>
      </c>
      <c r="V21" s="94" t="s">
        <v>2</v>
      </c>
    </row>
    <row r="22" spans="1:22" ht="14.4" customHeight="1" x14ac:dyDescent="0.3">
      <c r="G22" s="118"/>
      <c r="H22" s="118"/>
      <c r="I22" s="118"/>
      <c r="J22" s="118"/>
      <c r="K22" s="118"/>
      <c r="O22" s="79">
        <f>V24</f>
        <v>4500</v>
      </c>
      <c r="P22" s="79"/>
      <c r="Q22" s="80">
        <f>(O22/Q21)*2</f>
        <v>900</v>
      </c>
      <c r="R22" s="114" t="s">
        <v>151</v>
      </c>
      <c r="T22" s="95" t="s">
        <v>3</v>
      </c>
      <c r="U22" s="26" t="s">
        <v>4</v>
      </c>
      <c r="V22" s="96">
        <v>1200</v>
      </c>
    </row>
    <row r="23" spans="1:22" ht="14.4" customHeight="1" x14ac:dyDescent="0.3">
      <c r="G23" s="118"/>
      <c r="H23" s="118"/>
      <c r="I23" s="118"/>
      <c r="J23" s="118"/>
      <c r="K23" s="118"/>
      <c r="O23" s="82"/>
      <c r="P23" s="82"/>
      <c r="Q23" s="82"/>
      <c r="R23" s="82"/>
      <c r="T23" s="95" t="s">
        <v>28</v>
      </c>
      <c r="U23" s="26" t="s">
        <v>5</v>
      </c>
      <c r="V23" s="96">
        <v>600</v>
      </c>
    </row>
    <row r="24" spans="1:22" ht="14.4" customHeight="1" x14ac:dyDescent="0.3">
      <c r="O24" s="81" t="s">
        <v>134</v>
      </c>
      <c r="P24" s="81"/>
      <c r="Q24" s="82">
        <v>5</v>
      </c>
      <c r="R24" s="113" t="s">
        <v>132</v>
      </c>
      <c r="T24" s="97" t="s">
        <v>29</v>
      </c>
      <c r="U24" s="98" t="s">
        <v>6</v>
      </c>
      <c r="V24" s="99">
        <v>4500</v>
      </c>
    </row>
    <row r="25" spans="1:22" ht="14.4" customHeight="1" x14ac:dyDescent="0.3">
      <c r="O25" s="79">
        <f>V31</f>
        <v>1200</v>
      </c>
      <c r="P25" s="79"/>
      <c r="Q25" s="80">
        <f>(O25/Q24)*2</f>
        <v>480</v>
      </c>
      <c r="R25" s="114" t="s">
        <v>151</v>
      </c>
      <c r="T25" s="95" t="s">
        <v>7</v>
      </c>
      <c r="U25" s="26" t="s">
        <v>8</v>
      </c>
      <c r="V25" s="96">
        <v>2000</v>
      </c>
    </row>
    <row r="26" spans="1:22" ht="14.4" customHeight="1" x14ac:dyDescent="0.3">
      <c r="T26" s="95" t="s">
        <v>9</v>
      </c>
      <c r="U26" s="26" t="s">
        <v>10</v>
      </c>
      <c r="V26" s="96">
        <v>800</v>
      </c>
    </row>
    <row r="27" spans="1:22" ht="14.4" customHeight="1" x14ac:dyDescent="0.3">
      <c r="T27" s="95" t="s">
        <v>11</v>
      </c>
      <c r="U27" s="26" t="s">
        <v>30</v>
      </c>
      <c r="V27" s="96">
        <v>1000</v>
      </c>
    </row>
    <row r="28" spans="1:22" ht="14.4" customHeight="1" x14ac:dyDescent="0.3">
      <c r="T28" s="95" t="s">
        <v>12</v>
      </c>
      <c r="U28" s="26" t="s">
        <v>31</v>
      </c>
      <c r="V28" s="96">
        <v>1200</v>
      </c>
    </row>
    <row r="29" spans="1:22" ht="14.4" customHeight="1" x14ac:dyDescent="0.3">
      <c r="T29" s="95" t="s">
        <v>32</v>
      </c>
      <c r="U29" s="26" t="s">
        <v>33</v>
      </c>
      <c r="V29" s="96">
        <v>2000</v>
      </c>
    </row>
    <row r="30" spans="1:22" ht="14.4" customHeight="1" x14ac:dyDescent="0.3">
      <c r="T30" s="95" t="s">
        <v>13</v>
      </c>
      <c r="U30" s="26" t="s">
        <v>34</v>
      </c>
      <c r="V30" s="96">
        <v>1000</v>
      </c>
    </row>
    <row r="31" spans="1:22" ht="14.4" customHeight="1" x14ac:dyDescent="0.3">
      <c r="T31" s="97" t="s">
        <v>35</v>
      </c>
      <c r="U31" s="98" t="s">
        <v>36</v>
      </c>
      <c r="V31" s="99">
        <v>1200</v>
      </c>
    </row>
    <row r="32" spans="1:22" ht="14.4" customHeight="1" x14ac:dyDescent="0.3">
      <c r="T32" s="95" t="s">
        <v>37</v>
      </c>
      <c r="U32" s="26" t="s">
        <v>99</v>
      </c>
      <c r="V32" s="100">
        <v>1250</v>
      </c>
    </row>
    <row r="33" spans="20:22" ht="15" thickBot="1" x14ac:dyDescent="0.35">
      <c r="T33" s="101"/>
      <c r="U33" s="102"/>
      <c r="V33" s="103">
        <f>SUM(V22:V32)</f>
        <v>16750</v>
      </c>
    </row>
  </sheetData>
  <mergeCells count="10">
    <mergeCell ref="O24:P24"/>
    <mergeCell ref="O25:P25"/>
    <mergeCell ref="A1:D1"/>
    <mergeCell ref="A2:D2"/>
    <mergeCell ref="O3:R3"/>
    <mergeCell ref="B4:D4"/>
    <mergeCell ref="G5:K23"/>
    <mergeCell ref="T19:V20"/>
    <mergeCell ref="O21:P21"/>
    <mergeCell ref="O22:P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Start Up</vt:lpstr>
      <vt:lpstr>Income Year 1</vt:lpstr>
      <vt:lpstr>Income Year 2</vt:lpstr>
      <vt:lpstr>Income Year 3</vt:lpstr>
      <vt:lpstr>Cash Flow Year 1</vt:lpstr>
      <vt:lpstr>Cash Flow Year 2</vt:lpstr>
      <vt:lpstr>Cash Flow Year 3</vt:lpstr>
      <vt:lpstr>Balance Sheet Year 1</vt:lpstr>
      <vt:lpstr>Balance Sheet Year 2</vt:lpstr>
      <vt:lpstr>Balance Sheet Year 3</vt:lpstr>
      <vt:lpstr>Assumptions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tenoriobaylon</dc:creator>
  <cp:lastModifiedBy>mayra tenoriobaylon</cp:lastModifiedBy>
  <dcterms:created xsi:type="dcterms:W3CDTF">2025-11-05T17:25:28Z</dcterms:created>
  <dcterms:modified xsi:type="dcterms:W3CDTF">2025-11-21T05:22:47Z</dcterms:modified>
</cp:coreProperties>
</file>